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'CF'!$A$1:$G$95</definedName>
    <definedName name="_xlnm.Print_Area" localSheetId="2">'CIE'!$A$1:$T$71</definedName>
    <definedName name="_xlnm.Print_Area" localSheetId="0">'IS'!$A$1:$I$74</definedName>
  </definedNames>
  <calcPr fullCalcOnLoad="1"/>
</workbook>
</file>

<file path=xl/sharedStrings.xml><?xml version="1.0" encoding="utf-8"?>
<sst xmlns="http://schemas.openxmlformats.org/spreadsheetml/2006/main" count="227" uniqueCount="165">
  <si>
    <t>RM'000</t>
  </si>
  <si>
    <t>Revenue</t>
  </si>
  <si>
    <t>Gross profit</t>
  </si>
  <si>
    <t>Note</t>
  </si>
  <si>
    <t>CURRENT ASSETS</t>
  </si>
  <si>
    <t>Inventories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</si>
  <si>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</si>
  <si>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</si>
  <si>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</si>
  <si>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</si>
  <si>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</si>
  <si>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</si>
  <si>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</si>
  <si>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</si>
  <si>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</si>
  <si>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Profit before tax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</si>
  <si>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</si>
  <si>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</si>
  <si>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</si>
  <si>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</si>
  <si>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</si>
  <si>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</si>
  <si>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</si>
  <si>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</si>
  <si>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</si>
  <si>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</si>
  <si>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</si>
  <si>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</si>
  <si>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</si>
  <si>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</si>
  <si>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</si>
  <si>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</si>
  <si>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</si>
  <si>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</si>
  <si>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</si>
  <si>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</si>
  <si>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</si>
  <si>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</si>
  <si>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</si>
  <si>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</si>
  <si>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</si>
  <si>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</si>
  <si>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</si>
  <si>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</si>
  <si>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</si>
  <si>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</si>
  <si>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</si>
  <si>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</si>
  <si>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</si>
  <si>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</si>
  <si>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</si>
  <si>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</si>
  <si>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</si>
  <si>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</si>
  <si>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</si>
  <si>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</si>
  <si>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</si>
  <si>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</si>
  <si>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</si>
  <si>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</si>
  <si>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</si>
  <si>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</si>
  <si>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</si>
  <si>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</si>
  <si>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</si>
  <si>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</si>
  <si>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</si>
  <si>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</si>
  <si>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Basic earnings per share (sen)</t>
  </si>
  <si>
    <t>Diluted earnings per share (sen)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</si>
  <si>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</si>
  <si>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</si>
  <si>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</si>
  <si>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</si>
  <si>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</si>
  <si>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</si>
  <si>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</si>
  <si>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</si>
  <si>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</si>
  <si>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</si>
  <si>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</si>
  <si>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</si>
  <si>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</si>
  <si>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</si>
  <si>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Equity holders of the parent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</si>
  <si>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</si>
  <si>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</si>
  <si>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</si>
  <si>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</si>
  <si>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</si>
  <si>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</si>
  <si>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</si>
  <si>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</si>
  <si>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</si>
  <si>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</si>
  <si>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Foreign currency translation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</si>
  <si>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</si>
  <si>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</si>
  <si>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</si>
  <si>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</si>
  <si>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</si>
  <si>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</si>
  <si>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</si>
  <si>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</si>
  <si>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</si>
  <si>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</si>
  <si>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</si>
  <si>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</si>
  <si>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Repayment of hire purchase payables</t>
  </si>
  <si>
    <t>NET INCREASE IN CASH AND CASH EQUIVALENTS</t>
  </si>
  <si>
    <t>EFFECTS OF FOREGIN EXCHANGE RATE CHANGES</t>
  </si>
  <si>
    <t>Cash generated from operations</t>
  </si>
  <si>
    <t>Shareholders'</t>
  </si>
  <si>
    <t>Interests</t>
  </si>
  <si>
    <t>At End Of Period</t>
  </si>
  <si>
    <t xml:space="preserve">Drawdown of Murabahah Commercial Papers </t>
  </si>
  <si>
    <t>Attributable to:-</t>
  </si>
  <si>
    <t>Profit before taxation</t>
  </si>
  <si>
    <t>Net Profit for the period</t>
  </si>
  <si>
    <t>Tax payables</t>
  </si>
  <si>
    <t>At 1 January 2007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</si>
  <si>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</si>
  <si>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</si>
  <si>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</si>
  <si>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</si>
  <si>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</si>
  <si>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</si>
  <si>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</si>
  <si>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Earnings per share attributable to</t>
  </si>
  <si>
    <t>equity holders of the parent:-</t>
  </si>
  <si>
    <t>Dividend paid</t>
  </si>
  <si>
    <t>Issue of shares by subsidiary</t>
  </si>
  <si>
    <t>Purchase of leasehold land</t>
  </si>
  <si>
    <t xml:space="preserve">   company to minority shareholders</t>
  </si>
  <si>
    <t>Proceeds from issue of shares to minority shareholders</t>
  </si>
  <si>
    <t>31.12.2007</t>
  </si>
  <si>
    <t>Drawdown of loan net of repayment</t>
  </si>
  <si>
    <t>Short term loans</t>
  </si>
  <si>
    <t>Adjustments for:-</t>
  </si>
  <si>
    <t>The Unaudited Condensed Income Statements should be read in conjunction with the audited financial statements of the Group for the financial year ended 31 December 2007.</t>
  </si>
  <si>
    <t>At 1 January 2008</t>
  </si>
  <si>
    <t>The Unaudited Condensed Consolidated Cash Flow Statement should be read in conjunction with the audited financial statements of the Group for the financial year ended 31 December 2007.</t>
  </si>
  <si>
    <t>The Unaudited Condensed Consolidated Statement of Changes in Equity should be read in conjunction with the audited financial statements of the Group for the financial year ended 31 December 2007.</t>
  </si>
  <si>
    <t>The Unaudited Condensed Balance Sheets should be read in conjunction with the audited financial statements of the Group for the financial year ended 31 December 2007.</t>
  </si>
  <si>
    <t>The notes set out on pages 5 to 12 form an integral part of the interim financial report.</t>
  </si>
  <si>
    <t>- Page 1 of 12 -</t>
  </si>
  <si>
    <t>- Page 2 of 12 -</t>
  </si>
  <si>
    <t>- Page 3 of 12 -</t>
  </si>
  <si>
    <t>- Page 4 of 12 -</t>
  </si>
  <si>
    <t>Net cash (used in)/from financing activities</t>
  </si>
  <si>
    <t>FOR THE SECOND FINANCIAL QUARTER ENDED 30 JUNE 2008</t>
  </si>
  <si>
    <t>PCB Financial Report For Second Quarter Ended 30.06.2008</t>
  </si>
  <si>
    <t>30.06.2008</t>
  </si>
  <si>
    <t>30.06.2007</t>
  </si>
  <si>
    <r>
      <t xml:space="preserve">   </t>
    </r>
    <r>
      <rPr>
        <b/>
        <u val="single"/>
        <sz val="11"/>
        <rFont val="Times New Roman"/>
        <family val="1"/>
      </rPr>
      <t>To Date 30.06.2008</t>
    </r>
  </si>
  <si>
    <r>
      <t xml:space="preserve">    </t>
    </r>
    <r>
      <rPr>
        <b/>
        <u val="single"/>
        <sz val="11"/>
        <rFont val="Times New Roman"/>
        <family val="1"/>
      </rPr>
      <t>At 30.06.2007</t>
    </r>
  </si>
  <si>
    <t>At 30 June 2007</t>
  </si>
  <si>
    <t>Repayment of bank borrowings</t>
  </si>
  <si>
    <t>Share Capital</t>
  </si>
  <si>
    <t>Share Premium</t>
  </si>
  <si>
    <t>Reserves</t>
  </si>
  <si>
    <t>At 30 June 2008</t>
  </si>
  <si>
    <t>Decrease in fixed deposits pledged</t>
  </si>
  <si>
    <t>Net cash used in operating activities</t>
  </si>
  <si>
    <t>Net cash from/(used in) investing activities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</si>
</sst>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46291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0" width="8.8515625" style="1" customWidth="1"/>
    <col min="11" max="11" width="11.57421875" style="23" hidden="1" customWidth="1"/>
    <col min="12" max="12" width="8.8515625" style="1" hidden="1" customWidth="1"/>
    <col min="13" max="13" width="8.8515625" style="1" customWidth="1"/>
    <col min="14" max="14" width="14.00390625" style="1" customWidth="1"/>
    <col min="15" max="93" width="8.8515625" style="1" customWidth="1"/>
    <col min="94" max="16384" width="9.140625" style="1" customWidth="1"/>
  </cols>
  <sheetData>
    <row r="1" spans="1:9" ht="15">
      <c r="A1" s="181" t="s">
        <v>40</v>
      </c>
      <c r="B1" s="181"/>
      <c r="C1" s="181"/>
      <c r="D1" s="181"/>
      <c r="E1" s="181"/>
      <c r="F1" s="181"/>
      <c r="G1" s="181"/>
      <c r="H1" s="181"/>
      <c r="I1" s="181"/>
    </row>
    <row r="2" spans="1:9" ht="15" customHeight="1">
      <c r="A2" s="182" t="s">
        <v>41</v>
      </c>
      <c r="B2" s="182"/>
      <c r="C2" s="182"/>
      <c r="D2" s="182"/>
      <c r="E2" s="182"/>
      <c r="F2" s="182"/>
      <c r="G2" s="182"/>
      <c r="H2" s="182"/>
      <c r="I2" s="182"/>
    </row>
    <row r="3" spans="1:9" ht="15" customHeight="1">
      <c r="A3" s="182" t="s">
        <v>20</v>
      </c>
      <c r="B3" s="182"/>
      <c r="C3" s="182"/>
      <c r="D3" s="182"/>
      <c r="E3" s="182"/>
      <c r="F3" s="182"/>
      <c r="G3" s="182"/>
      <c r="H3" s="182"/>
      <c r="I3" s="182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79" t="s">
        <v>43</v>
      </c>
      <c r="B6" s="179"/>
      <c r="C6" s="179"/>
      <c r="D6" s="179"/>
      <c r="E6" s="179"/>
      <c r="F6" s="179"/>
      <c r="G6" s="179"/>
      <c r="H6" s="179"/>
      <c r="I6" s="179"/>
    </row>
    <row r="7" spans="1:9" ht="15.75" thickBot="1">
      <c r="A7" s="180" t="s">
        <v>150</v>
      </c>
      <c r="B7" s="180"/>
      <c r="C7" s="180"/>
      <c r="D7" s="180"/>
      <c r="E7" s="180"/>
      <c r="F7" s="180"/>
      <c r="G7" s="180"/>
      <c r="H7" s="180"/>
      <c r="I7" s="180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27</v>
      </c>
    </row>
    <row r="11" ht="15">
      <c r="A11" s="18"/>
    </row>
    <row r="12" spans="2:11" s="18" customFormat="1" ht="14.25">
      <c r="B12" s="16"/>
      <c r="C12" s="181" t="s">
        <v>54</v>
      </c>
      <c r="D12" s="181"/>
      <c r="E12" s="181"/>
      <c r="F12" s="79"/>
      <c r="G12" s="181" t="s">
        <v>55</v>
      </c>
      <c r="H12" s="181"/>
      <c r="I12" s="181"/>
      <c r="K12" s="92"/>
    </row>
    <row r="13" spans="2:11" s="18" customFormat="1" ht="14.25">
      <c r="B13" s="16"/>
      <c r="C13" s="29"/>
      <c r="D13" s="29"/>
      <c r="E13" s="34"/>
      <c r="F13" s="177"/>
      <c r="G13" s="34"/>
      <c r="H13" s="34"/>
      <c r="I13" s="34"/>
      <c r="K13" s="92"/>
    </row>
    <row r="14" spans="2:11" s="18" customFormat="1" ht="14.25">
      <c r="B14" s="16"/>
      <c r="C14" s="29" t="s">
        <v>72</v>
      </c>
      <c r="D14" s="29"/>
      <c r="E14" s="133" t="s">
        <v>56</v>
      </c>
      <c r="F14" s="29"/>
      <c r="G14" s="29" t="s">
        <v>72</v>
      </c>
      <c r="H14" s="29"/>
      <c r="I14" s="133" t="s">
        <v>56</v>
      </c>
      <c r="J14" s="16"/>
      <c r="K14" s="92"/>
    </row>
    <row r="15" spans="3:11" s="16" customFormat="1" ht="14.25">
      <c r="C15" s="16" t="s">
        <v>45</v>
      </c>
      <c r="D15" s="29"/>
      <c r="E15" s="133" t="s">
        <v>57</v>
      </c>
      <c r="F15" s="29"/>
      <c r="G15" s="16" t="s">
        <v>60</v>
      </c>
      <c r="H15" s="29"/>
      <c r="I15" s="133" t="s">
        <v>57</v>
      </c>
      <c r="K15" s="93"/>
    </row>
    <row r="16" spans="3:11" s="16" customFormat="1" ht="14.25">
      <c r="C16" s="16" t="s">
        <v>57</v>
      </c>
      <c r="D16" s="29"/>
      <c r="E16" s="133" t="s">
        <v>58</v>
      </c>
      <c r="F16" s="29"/>
      <c r="G16" s="29" t="s">
        <v>57</v>
      </c>
      <c r="H16" s="29"/>
      <c r="I16" s="133" t="s">
        <v>58</v>
      </c>
      <c r="K16" s="93"/>
    </row>
    <row r="17" spans="3:11" s="16" customFormat="1" ht="15">
      <c r="C17" s="29" t="s">
        <v>46</v>
      </c>
      <c r="D17" s="29"/>
      <c r="E17" s="133" t="s">
        <v>46</v>
      </c>
      <c r="F17" s="29"/>
      <c r="G17" s="29" t="s">
        <v>63</v>
      </c>
      <c r="H17" s="75"/>
      <c r="I17" s="133" t="s">
        <v>59</v>
      </c>
      <c r="K17" s="93"/>
    </row>
    <row r="18" spans="2:11" s="16" customFormat="1" ht="15">
      <c r="B18" s="16" t="s">
        <v>3</v>
      </c>
      <c r="C18" s="8" t="s">
        <v>152</v>
      </c>
      <c r="D18" s="29"/>
      <c r="E18" s="134" t="s">
        <v>153</v>
      </c>
      <c r="F18" s="29"/>
      <c r="G18" s="8" t="str">
        <f>C18</f>
        <v>30.06.2008</v>
      </c>
      <c r="H18" s="75"/>
      <c r="I18" s="134" t="str">
        <f>E18</f>
        <v>30.06.2007</v>
      </c>
      <c r="K18" s="93"/>
    </row>
    <row r="19" spans="2:11" s="16" customFormat="1" ht="7.5" customHeight="1">
      <c r="B19" s="67"/>
      <c r="C19" s="30"/>
      <c r="D19" s="29"/>
      <c r="E19" s="135"/>
      <c r="F19" s="29"/>
      <c r="G19" s="30"/>
      <c r="H19" s="75"/>
      <c r="I19" s="135"/>
      <c r="K19" s="93"/>
    </row>
    <row r="20" spans="3:11" s="16" customFormat="1" ht="8.25" customHeight="1">
      <c r="C20" s="8"/>
      <c r="D20" s="29"/>
      <c r="E20" s="134"/>
      <c r="F20" s="29"/>
      <c r="G20" s="8"/>
      <c r="H20" s="75"/>
      <c r="I20" s="134"/>
      <c r="K20" s="93"/>
    </row>
    <row r="21" spans="2:11" s="18" customFormat="1" ht="15">
      <c r="B21" s="16"/>
      <c r="C21" s="29" t="s">
        <v>0</v>
      </c>
      <c r="D21" s="29"/>
      <c r="E21" s="133" t="s">
        <v>0</v>
      </c>
      <c r="F21" s="29"/>
      <c r="G21" s="29" t="s">
        <v>0</v>
      </c>
      <c r="H21" s="75"/>
      <c r="I21" s="133" t="s">
        <v>0</v>
      </c>
      <c r="K21" s="92"/>
    </row>
    <row r="22" spans="4:9" ht="15">
      <c r="D22" s="29"/>
      <c r="E22" s="132"/>
      <c r="H22" s="75"/>
      <c r="I22" s="132"/>
    </row>
    <row r="23" spans="1:17" ht="15">
      <c r="A23" s="1" t="s">
        <v>1</v>
      </c>
      <c r="B23" s="2">
        <v>9</v>
      </c>
      <c r="C23" s="80">
        <f>58063-28298-3500</f>
        <v>26265</v>
      </c>
      <c r="D23" s="54"/>
      <c r="E23" s="170">
        <v>42642</v>
      </c>
      <c r="F23" s="80"/>
      <c r="G23" s="80">
        <f>58063-3500</f>
        <v>54563</v>
      </c>
      <c r="H23" s="81"/>
      <c r="I23" s="176">
        <v>91894</v>
      </c>
      <c r="K23" s="80">
        <v>49252</v>
      </c>
      <c r="L23" s="76">
        <f>+G23-K23</f>
        <v>5311</v>
      </c>
      <c r="N23" s="81"/>
      <c r="O23" s="10"/>
      <c r="P23" s="81"/>
      <c r="Q23" s="10"/>
    </row>
    <row r="24" spans="3:17" ht="7.5" customHeight="1">
      <c r="C24" s="80"/>
      <c r="D24" s="54"/>
      <c r="E24" s="170"/>
      <c r="F24" s="80"/>
      <c r="G24" s="80"/>
      <c r="H24" s="81"/>
      <c r="I24" s="170"/>
      <c r="K24" s="80"/>
      <c r="L24" s="76" t="s">
        <v>44</v>
      </c>
      <c r="N24" s="81"/>
      <c r="O24" s="10"/>
      <c r="P24" s="81"/>
      <c r="Q24" s="10"/>
    </row>
    <row r="25" spans="1:17" ht="15">
      <c r="A25" s="1" t="s">
        <v>14</v>
      </c>
      <c r="C25" s="80">
        <f>-45000+21506+3500</f>
        <v>-19994</v>
      </c>
      <c r="D25" s="54"/>
      <c r="E25" s="170">
        <v>-36018</v>
      </c>
      <c r="F25" s="80"/>
      <c r="G25" s="80">
        <f>-45000+3500</f>
        <v>-41500</v>
      </c>
      <c r="H25" s="81"/>
      <c r="I25" s="176">
        <v>-78344</v>
      </c>
      <c r="K25" s="80">
        <v>-42326</v>
      </c>
      <c r="L25" s="76">
        <f>+G25-K25</f>
        <v>826</v>
      </c>
      <c r="N25" s="81"/>
      <c r="O25" s="10"/>
      <c r="P25" s="81"/>
      <c r="Q25" s="10"/>
    </row>
    <row r="26" spans="3:17" ht="7.5" customHeight="1">
      <c r="C26" s="82"/>
      <c r="D26" s="54"/>
      <c r="E26" s="139"/>
      <c r="F26" s="80"/>
      <c r="G26" s="82"/>
      <c r="H26" s="81"/>
      <c r="I26" s="139"/>
      <c r="K26" s="82"/>
      <c r="N26" s="81"/>
      <c r="O26" s="10"/>
      <c r="P26" s="81"/>
      <c r="Q26" s="10"/>
    </row>
    <row r="27" spans="3:17" ht="8.25" customHeight="1">
      <c r="C27" s="80"/>
      <c r="D27" s="54"/>
      <c r="E27" s="170"/>
      <c r="F27" s="80"/>
      <c r="G27" s="80"/>
      <c r="H27" s="81"/>
      <c r="I27" s="170"/>
      <c r="K27" s="80"/>
      <c r="N27" s="81"/>
      <c r="O27" s="10"/>
      <c r="P27" s="81"/>
      <c r="Q27" s="10"/>
    </row>
    <row r="28" spans="1:17" ht="15">
      <c r="A28" s="1" t="s">
        <v>2</v>
      </c>
      <c r="C28" s="80">
        <f>SUM(C23:C25)</f>
        <v>6271</v>
      </c>
      <c r="D28" s="54"/>
      <c r="E28" s="170">
        <f>E23+E25</f>
        <v>6624</v>
      </c>
      <c r="F28" s="80"/>
      <c r="G28" s="80">
        <f>SUM(G23:G25)</f>
        <v>13063</v>
      </c>
      <c r="H28" s="81"/>
      <c r="I28" s="170">
        <f>I23+I25</f>
        <v>13550</v>
      </c>
      <c r="K28" s="80">
        <f>SUM(K23:K25)</f>
        <v>6926</v>
      </c>
      <c r="N28" s="81"/>
      <c r="O28" s="10"/>
      <c r="P28" s="81"/>
      <c r="Q28" s="10"/>
    </row>
    <row r="29" spans="3:17" ht="7.5" customHeight="1">
      <c r="C29" s="80"/>
      <c r="D29" s="54"/>
      <c r="E29" s="170"/>
      <c r="F29" s="80"/>
      <c r="G29" s="80"/>
      <c r="H29" s="81"/>
      <c r="I29" s="170"/>
      <c r="K29" s="80"/>
      <c r="N29" s="81"/>
      <c r="O29" s="10"/>
      <c r="P29" s="81"/>
      <c r="Q29" s="10"/>
    </row>
    <row r="30" spans="1:17" ht="15">
      <c r="A30" s="1" t="s">
        <v>16</v>
      </c>
      <c r="C30" s="80">
        <f>1471-667</f>
        <v>804</v>
      </c>
      <c r="D30" s="54"/>
      <c r="E30" s="170">
        <v>660</v>
      </c>
      <c r="F30" s="80"/>
      <c r="G30" s="80">
        <v>1471</v>
      </c>
      <c r="H30" s="81"/>
      <c r="I30" s="170">
        <v>1253</v>
      </c>
      <c r="K30" s="80">
        <v>593</v>
      </c>
      <c r="L30" s="76">
        <f>+G30-K30</f>
        <v>878</v>
      </c>
      <c r="N30" s="81"/>
      <c r="O30" s="10"/>
      <c r="P30" s="81"/>
      <c r="Q30" s="10"/>
    </row>
    <row r="31" spans="3:17" ht="7.5" customHeight="1">
      <c r="C31" s="80"/>
      <c r="D31" s="54"/>
      <c r="E31" s="170"/>
      <c r="F31" s="80"/>
      <c r="G31" s="80"/>
      <c r="H31" s="81"/>
      <c r="I31" s="170"/>
      <c r="K31" s="80"/>
      <c r="N31" s="81"/>
      <c r="O31" s="10"/>
      <c r="P31" s="81"/>
      <c r="Q31" s="10"/>
    </row>
    <row r="32" spans="1:17" ht="15">
      <c r="A32" s="1" t="s">
        <v>42</v>
      </c>
      <c r="C32" s="80">
        <f>-4763+(2116+587)</f>
        <v>-2060</v>
      </c>
      <c r="D32" s="54"/>
      <c r="E32" s="170">
        <v>-2081</v>
      </c>
      <c r="F32" s="81"/>
      <c r="G32" s="80">
        <f>-3073-1690</f>
        <v>-4763</v>
      </c>
      <c r="H32" s="81"/>
      <c r="I32" s="138">
        <v>-4057</v>
      </c>
      <c r="K32" s="80">
        <f>-1667-309</f>
        <v>-1976</v>
      </c>
      <c r="L32" s="76">
        <f>+G32-K32</f>
        <v>-2787</v>
      </c>
      <c r="N32" s="81"/>
      <c r="O32" s="10"/>
      <c r="P32" s="81"/>
      <c r="Q32" s="10"/>
    </row>
    <row r="33" spans="1:17" ht="7.5" customHeight="1">
      <c r="A33" s="1" t="s">
        <v>44</v>
      </c>
      <c r="C33" s="80"/>
      <c r="D33" s="54"/>
      <c r="E33" s="170"/>
      <c r="F33" s="80"/>
      <c r="G33" s="80"/>
      <c r="H33" s="81"/>
      <c r="I33" s="170"/>
      <c r="K33" s="80"/>
      <c r="N33" s="81"/>
      <c r="O33" s="10"/>
      <c r="P33" s="81"/>
      <c r="Q33" s="10"/>
    </row>
    <row r="34" spans="1:17" ht="15">
      <c r="A34" s="1" t="s">
        <v>17</v>
      </c>
      <c r="C34" s="80">
        <f>-2324+475</f>
        <v>-1849</v>
      </c>
      <c r="D34" s="54"/>
      <c r="E34" s="170">
        <v>-483</v>
      </c>
      <c r="F34" s="80"/>
      <c r="G34" s="80">
        <v>-2324</v>
      </c>
      <c r="H34" s="81"/>
      <c r="I34" s="170">
        <v>-874</v>
      </c>
      <c r="K34" s="80">
        <v>-391</v>
      </c>
      <c r="L34" s="76">
        <f>+G34-K34</f>
        <v>-1933</v>
      </c>
      <c r="N34" s="81"/>
      <c r="O34" s="10"/>
      <c r="P34" s="81"/>
      <c r="Q34" s="10"/>
    </row>
    <row r="35" spans="3:17" ht="7.5" customHeight="1">
      <c r="C35" s="82"/>
      <c r="D35" s="54"/>
      <c r="E35" s="139"/>
      <c r="F35" s="80"/>
      <c r="G35" s="82"/>
      <c r="H35" s="81"/>
      <c r="I35" s="139"/>
      <c r="K35" s="82"/>
      <c r="N35" s="81"/>
      <c r="O35" s="10"/>
      <c r="P35" s="81"/>
      <c r="Q35" s="10"/>
    </row>
    <row r="36" spans="3:17" ht="9" customHeight="1">
      <c r="C36" s="80"/>
      <c r="D36" s="54"/>
      <c r="E36" s="170"/>
      <c r="F36" s="80"/>
      <c r="G36" s="80"/>
      <c r="H36" s="81"/>
      <c r="I36" s="170"/>
      <c r="K36" s="80"/>
      <c r="N36" s="81"/>
      <c r="O36" s="10"/>
      <c r="P36" s="81"/>
      <c r="Q36" s="10"/>
    </row>
    <row r="37" spans="1:17" ht="17.25" customHeight="1">
      <c r="A37" s="1" t="s">
        <v>117</v>
      </c>
      <c r="B37" s="2">
        <v>9</v>
      </c>
      <c r="C37" s="80">
        <f>SUM(C28:C35)</f>
        <v>3166</v>
      </c>
      <c r="D37" s="54"/>
      <c r="E37" s="170">
        <f>SUM(E28:E35)</f>
        <v>4720</v>
      </c>
      <c r="F37" s="80"/>
      <c r="G37" s="80">
        <f>SUM(G28:G35)</f>
        <v>7447</v>
      </c>
      <c r="H37" s="81"/>
      <c r="I37" s="170">
        <f>SUM(I28:I35)</f>
        <v>9872</v>
      </c>
      <c r="K37" s="80">
        <f>SUM(K28:K35)</f>
        <v>5152</v>
      </c>
      <c r="N37" s="81"/>
      <c r="O37" s="10"/>
      <c r="P37" s="81"/>
      <c r="Q37" s="10"/>
    </row>
    <row r="38" spans="3:17" ht="7.5" customHeight="1">
      <c r="C38" s="80"/>
      <c r="D38" s="54"/>
      <c r="E38" s="170"/>
      <c r="F38" s="80"/>
      <c r="G38" s="80"/>
      <c r="H38" s="81"/>
      <c r="I38" s="170"/>
      <c r="K38" s="80"/>
      <c r="N38" s="81"/>
      <c r="O38" s="10"/>
      <c r="P38" s="81"/>
      <c r="Q38" s="10"/>
    </row>
    <row r="39" spans="1:17" ht="15">
      <c r="A39" s="1" t="s">
        <v>24</v>
      </c>
      <c r="B39" s="2">
        <v>20</v>
      </c>
      <c r="C39" s="80">
        <f>-2112+1231</f>
        <v>-881</v>
      </c>
      <c r="D39" s="54"/>
      <c r="E39" s="170">
        <v>-1296</v>
      </c>
      <c r="F39" s="80"/>
      <c r="G39" s="80">
        <v>-2112</v>
      </c>
      <c r="H39" s="81"/>
      <c r="I39" s="138">
        <v>-2729</v>
      </c>
      <c r="K39" s="80">
        <v>-1433</v>
      </c>
      <c r="L39" s="76">
        <f>+G39-K39</f>
        <v>-679</v>
      </c>
      <c r="N39" s="81"/>
      <c r="O39" s="10"/>
      <c r="P39" s="81"/>
      <c r="Q39" s="10"/>
    </row>
    <row r="40" spans="3:17" ht="7.5" customHeight="1">
      <c r="C40" s="82"/>
      <c r="D40" s="54"/>
      <c r="E40" s="139"/>
      <c r="F40" s="80"/>
      <c r="G40" s="82"/>
      <c r="H40" s="81"/>
      <c r="I40" s="139"/>
      <c r="K40" s="82"/>
      <c r="N40" s="81"/>
      <c r="O40" s="10"/>
      <c r="P40" s="81"/>
      <c r="Q40" s="10"/>
    </row>
    <row r="41" spans="3:17" ht="7.5" customHeight="1">
      <c r="C41" s="80"/>
      <c r="D41" s="54"/>
      <c r="E41" s="170"/>
      <c r="F41" s="80"/>
      <c r="G41" s="80"/>
      <c r="H41" s="81"/>
      <c r="I41" s="170"/>
      <c r="K41" s="80"/>
      <c r="N41" s="81"/>
      <c r="O41" s="10"/>
      <c r="P41" s="81"/>
      <c r="Q41" s="10"/>
    </row>
    <row r="42" spans="1:17" ht="15.75" thickBot="1">
      <c r="A42" s="1" t="s">
        <v>118</v>
      </c>
      <c r="C42" s="84">
        <f>SUM(C37:C39)</f>
        <v>2285</v>
      </c>
      <c r="D42" s="54"/>
      <c r="E42" s="141">
        <f>SUM(E37:E39)</f>
        <v>3424</v>
      </c>
      <c r="F42" s="80"/>
      <c r="G42" s="84">
        <f>SUM(G37:G39)</f>
        <v>5335</v>
      </c>
      <c r="H42" s="81"/>
      <c r="I42" s="141">
        <f>SUM(I37:I39)</f>
        <v>7143</v>
      </c>
      <c r="K42" s="84">
        <f>SUM(K37:K39)</f>
        <v>3719</v>
      </c>
      <c r="N42" s="81"/>
      <c r="O42" s="10"/>
      <c r="P42" s="81"/>
      <c r="Q42" s="10"/>
    </row>
    <row r="43" spans="3:17" ht="17.25" customHeight="1">
      <c r="C43" s="80"/>
      <c r="D43" s="54"/>
      <c r="E43" s="170"/>
      <c r="F43" s="80"/>
      <c r="G43" s="80"/>
      <c r="H43" s="81"/>
      <c r="I43" s="170"/>
      <c r="K43" s="80"/>
      <c r="N43" s="81"/>
      <c r="O43" s="10"/>
      <c r="P43" s="81"/>
      <c r="Q43" s="10"/>
    </row>
    <row r="44" spans="1:17" ht="17.25" customHeight="1">
      <c r="A44" s="1" t="s">
        <v>116</v>
      </c>
      <c r="C44" s="80"/>
      <c r="D44" s="54"/>
      <c r="E44" s="170"/>
      <c r="F44" s="80"/>
      <c r="G44" s="80"/>
      <c r="H44" s="81"/>
      <c r="I44" s="170"/>
      <c r="K44" s="80"/>
      <c r="N44" s="81"/>
      <c r="O44" s="10"/>
      <c r="P44" s="81"/>
      <c r="Q44" s="10"/>
    </row>
    <row r="45" spans="1:17" ht="17.25" customHeight="1">
      <c r="A45" s="1" t="s">
        <v>84</v>
      </c>
      <c r="C45" s="131">
        <v>2638</v>
      </c>
      <c r="D45" s="80">
        <f>+D42-D46</f>
        <v>0</v>
      </c>
      <c r="E45" s="170">
        <v>3398</v>
      </c>
      <c r="F45" s="80">
        <f>+F42-F46</f>
        <v>0</v>
      </c>
      <c r="G45" s="131">
        <v>5609</v>
      </c>
      <c r="H45" s="80">
        <f>+H42-H46</f>
        <v>0</v>
      </c>
      <c r="I45" s="170">
        <v>7164</v>
      </c>
      <c r="K45" s="80">
        <f>+K42-K46</f>
        <v>3766</v>
      </c>
      <c r="N45" s="81"/>
      <c r="O45" s="10"/>
      <c r="P45" s="81"/>
      <c r="Q45" s="10"/>
    </row>
    <row r="46" spans="1:17" ht="15">
      <c r="A46" s="1" t="s">
        <v>105</v>
      </c>
      <c r="C46" s="80">
        <v>-353</v>
      </c>
      <c r="D46" s="54"/>
      <c r="E46" s="170">
        <v>26</v>
      </c>
      <c r="F46" s="80"/>
      <c r="G46" s="131">
        <v>-274</v>
      </c>
      <c r="H46" s="81"/>
      <c r="I46" s="170">
        <v>-21</v>
      </c>
      <c r="K46" s="80">
        <v>-47</v>
      </c>
      <c r="N46" s="81"/>
      <c r="O46" s="10"/>
      <c r="P46" s="81"/>
      <c r="Q46" s="10"/>
    </row>
    <row r="47" spans="3:17" ht="7.5" customHeight="1">
      <c r="C47" s="80"/>
      <c r="D47" s="54"/>
      <c r="E47" s="170"/>
      <c r="F47" s="80"/>
      <c r="G47" s="131"/>
      <c r="H47" s="81"/>
      <c r="I47" s="170"/>
      <c r="K47" s="80"/>
      <c r="N47" s="81"/>
      <c r="O47" s="10"/>
      <c r="P47" s="81"/>
      <c r="Q47" s="10"/>
    </row>
    <row r="48" spans="3:17" ht="8.25" customHeight="1">
      <c r="C48" s="83"/>
      <c r="D48" s="54"/>
      <c r="E48" s="140"/>
      <c r="F48" s="80"/>
      <c r="G48" s="123"/>
      <c r="H48" s="81"/>
      <c r="I48" s="140"/>
      <c r="K48" s="83"/>
      <c r="N48" s="81"/>
      <c r="O48" s="10"/>
      <c r="P48" s="81"/>
      <c r="Q48" s="10"/>
    </row>
    <row r="49" spans="3:17" ht="15">
      <c r="C49" s="81">
        <f>SUM(C45:C46)</f>
        <v>2285</v>
      </c>
      <c r="D49" s="54"/>
      <c r="E49" s="138">
        <f>SUM(E45:E46)</f>
        <v>3424</v>
      </c>
      <c r="F49" s="80"/>
      <c r="G49" s="121">
        <f>SUM(G45:G46)</f>
        <v>5335</v>
      </c>
      <c r="H49" s="81"/>
      <c r="I49" s="138">
        <f>SUM(I45:I46)</f>
        <v>7143</v>
      </c>
      <c r="K49" s="81">
        <f>SUM(K45:K46)</f>
        <v>3719</v>
      </c>
      <c r="N49" s="81"/>
      <c r="O49" s="10"/>
      <c r="P49" s="81"/>
      <c r="Q49" s="10"/>
    </row>
    <row r="50" spans="3:17" ht="7.5" customHeight="1" thickBot="1">
      <c r="C50" s="84"/>
      <c r="D50" s="54"/>
      <c r="E50" s="171"/>
      <c r="F50" s="80"/>
      <c r="G50" s="124"/>
      <c r="H50" s="81"/>
      <c r="I50" s="171"/>
      <c r="K50" s="84"/>
      <c r="N50" s="81"/>
      <c r="O50" s="10"/>
      <c r="P50" s="10"/>
      <c r="Q50" s="10"/>
    </row>
    <row r="51" spans="3:17" ht="15">
      <c r="C51" s="81"/>
      <c r="D51" s="54"/>
      <c r="E51" s="172"/>
      <c r="F51" s="81"/>
      <c r="G51" s="81"/>
      <c r="H51" s="81"/>
      <c r="I51" s="172"/>
      <c r="K51" s="81"/>
      <c r="N51" s="10"/>
      <c r="O51" s="10"/>
      <c r="P51" s="10"/>
      <c r="Q51" s="10"/>
    </row>
    <row r="52" spans="1:11" ht="15">
      <c r="A52" s="1" t="s">
        <v>128</v>
      </c>
      <c r="C52" s="81"/>
      <c r="D52" s="54"/>
      <c r="E52" s="173"/>
      <c r="F52" s="81"/>
      <c r="G52" s="81"/>
      <c r="H52" s="81"/>
      <c r="I52" s="173"/>
      <c r="K52" s="81"/>
    </row>
    <row r="53" spans="1:11" ht="15">
      <c r="A53" s="1" t="s">
        <v>129</v>
      </c>
      <c r="C53" s="81"/>
      <c r="D53" s="54"/>
      <c r="E53" s="173"/>
      <c r="F53" s="81"/>
      <c r="G53" s="81"/>
      <c r="H53" s="81"/>
      <c r="I53" s="173"/>
      <c r="K53" s="81"/>
    </row>
    <row r="54" spans="3:11" ht="15">
      <c r="C54" s="81"/>
      <c r="D54" s="54"/>
      <c r="E54" s="173"/>
      <c r="F54" s="81"/>
      <c r="G54" s="81"/>
      <c r="H54" s="81"/>
      <c r="I54" s="173"/>
      <c r="K54" s="81"/>
    </row>
    <row r="55" spans="1:11" ht="15">
      <c r="A55" s="1" t="s">
        <v>68</v>
      </c>
      <c r="B55" s="2">
        <v>27</v>
      </c>
      <c r="C55" s="85">
        <v>2.08</v>
      </c>
      <c r="D55" s="63"/>
      <c r="E55" s="173">
        <v>2.68</v>
      </c>
      <c r="F55" s="85"/>
      <c r="G55" s="85">
        <v>4.42</v>
      </c>
      <c r="H55" s="85"/>
      <c r="I55" s="173">
        <v>5.65</v>
      </c>
      <c r="K55" s="85">
        <v>2.97</v>
      </c>
    </row>
    <row r="56" spans="3:11" ht="7.5" customHeight="1" thickBot="1">
      <c r="C56" s="86"/>
      <c r="D56" s="63"/>
      <c r="E56" s="171"/>
      <c r="F56" s="85"/>
      <c r="G56" s="86"/>
      <c r="H56" s="85"/>
      <c r="I56" s="171"/>
      <c r="K56" s="86"/>
    </row>
    <row r="57" spans="3:11" ht="15">
      <c r="C57" s="85"/>
      <c r="D57" s="63"/>
      <c r="E57" s="174"/>
      <c r="F57" s="85"/>
      <c r="G57" s="85"/>
      <c r="H57" s="85"/>
      <c r="I57" s="174"/>
      <c r="K57" s="85"/>
    </row>
    <row r="58" spans="1:11" ht="15">
      <c r="A58" s="1" t="s">
        <v>69</v>
      </c>
      <c r="B58" s="2">
        <v>27</v>
      </c>
      <c r="C58" s="85">
        <v>2.08</v>
      </c>
      <c r="D58" s="63"/>
      <c r="E58" s="173">
        <v>2.68</v>
      </c>
      <c r="F58" s="85"/>
      <c r="G58" s="85">
        <v>4.42</v>
      </c>
      <c r="H58" s="85"/>
      <c r="I58" s="173">
        <v>5.65</v>
      </c>
      <c r="K58" s="85">
        <v>2.97</v>
      </c>
    </row>
    <row r="59" spans="3:11" ht="7.5" customHeight="1" thickBot="1">
      <c r="C59" s="87" t="s">
        <v>44</v>
      </c>
      <c r="D59" s="34"/>
      <c r="E59" s="175" t="s">
        <v>44</v>
      </c>
      <c r="F59" s="88"/>
      <c r="G59" s="87" t="s">
        <v>44</v>
      </c>
      <c r="H59" s="88"/>
      <c r="I59" s="175" t="s">
        <v>44</v>
      </c>
      <c r="K59" s="87" t="s">
        <v>44</v>
      </c>
    </row>
    <row r="60" spans="3:8" ht="15">
      <c r="C60" s="75"/>
      <c r="D60" s="29"/>
      <c r="F60" s="75"/>
      <c r="G60" s="75"/>
      <c r="H60" s="75"/>
    </row>
    <row r="61" spans="1:9" ht="32.25" customHeight="1">
      <c r="A61" s="178" t="s">
        <v>139</v>
      </c>
      <c r="B61" s="178"/>
      <c r="C61" s="178"/>
      <c r="D61" s="178"/>
      <c r="E61" s="178"/>
      <c r="F61" s="178"/>
      <c r="G61" s="178"/>
      <c r="H61" s="178"/>
      <c r="I61" s="178"/>
    </row>
    <row r="62" spans="1:9" ht="1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">
      <c r="A63" s="1" t="s">
        <v>144</v>
      </c>
      <c r="B63" s="28"/>
      <c r="C63" s="28"/>
      <c r="D63" s="28"/>
      <c r="E63" s="28"/>
      <c r="F63" s="28"/>
      <c r="G63" s="28"/>
      <c r="H63" s="28"/>
      <c r="I63" s="28"/>
    </row>
    <row r="64" spans="2:9" ht="15">
      <c r="B64" s="28"/>
      <c r="C64" s="28"/>
      <c r="D64" s="28"/>
      <c r="E64" s="28"/>
      <c r="F64" s="28"/>
      <c r="G64" s="28"/>
      <c r="H64" s="28"/>
      <c r="I64" s="28"/>
    </row>
    <row r="65" spans="2:9" ht="15">
      <c r="B65" s="28"/>
      <c r="C65" s="28"/>
      <c r="D65" s="28"/>
      <c r="E65" s="28"/>
      <c r="F65" s="28"/>
      <c r="G65" s="28"/>
      <c r="H65" s="28"/>
      <c r="I65" s="28"/>
    </row>
    <row r="66" spans="2:9" ht="15">
      <c r="B66" s="28"/>
      <c r="C66" s="28"/>
      <c r="D66" s="28"/>
      <c r="E66" s="28"/>
      <c r="F66" s="28"/>
      <c r="G66" s="28"/>
      <c r="H66" s="28"/>
      <c r="I66" s="28"/>
    </row>
    <row r="67" spans="2:9" ht="15">
      <c r="B67" s="28"/>
      <c r="C67" s="28"/>
      <c r="D67" s="28"/>
      <c r="E67" s="28"/>
      <c r="F67" s="28"/>
      <c r="G67" s="28"/>
      <c r="H67" s="28"/>
      <c r="I67" s="28"/>
    </row>
    <row r="68" spans="1:9" ht="1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5">
      <c r="A71" s="28"/>
      <c r="B71" s="28"/>
      <c r="C71" s="28"/>
      <c r="D71" s="28"/>
      <c r="E71" s="28"/>
      <c r="F71" s="28"/>
      <c r="G71" s="28"/>
      <c r="H71" s="28"/>
      <c r="I71" s="28"/>
    </row>
    <row r="72" spans="2:9" ht="15">
      <c r="B72" s="28"/>
      <c r="C72" s="28"/>
      <c r="D72" s="28"/>
      <c r="E72" s="28"/>
      <c r="F72" s="28"/>
      <c r="G72" s="28"/>
      <c r="H72" s="28"/>
      <c r="I72" s="28"/>
    </row>
    <row r="73" spans="1:9" ht="6.75" customHeight="1">
      <c r="A73" s="48"/>
      <c r="B73" s="49"/>
      <c r="C73" s="78"/>
      <c r="D73" s="78"/>
      <c r="E73" s="78"/>
      <c r="F73" s="78"/>
      <c r="G73" s="78"/>
      <c r="H73" s="78"/>
      <c r="I73" s="78"/>
    </row>
    <row r="74" spans="1:9" ht="15">
      <c r="A74" s="47" t="s">
        <v>151</v>
      </c>
      <c r="B74" s="20"/>
      <c r="C74" s="20"/>
      <c r="D74" s="20"/>
      <c r="E74" s="20"/>
      <c r="F74" s="20"/>
      <c r="G74" s="20"/>
      <c r="H74" s="20"/>
      <c r="I74" s="46" t="s">
        <v>145</v>
      </c>
    </row>
    <row r="88" spans="3:9" ht="15">
      <c r="C88" s="89"/>
      <c r="E88" s="89"/>
      <c r="G88" s="89"/>
      <c r="I88" s="89"/>
    </row>
    <row r="93" spans="3:9" ht="15">
      <c r="C93" s="90"/>
      <c r="E93" s="90"/>
      <c r="G93" s="90"/>
      <c r="I93" s="90"/>
    </row>
    <row r="96" spans="3:9" ht="15">
      <c r="C96" s="90"/>
      <c r="E96" s="90"/>
      <c r="G96" s="90"/>
      <c r="I96" s="90"/>
    </row>
  </sheetData>
  <mergeCells count="8">
    <mergeCell ref="A61:I61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="80" zoomScaleNormal="80" workbookViewId="0" topLeftCell="A1">
      <selection activeCell="I33" sqref="I33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81" t="str">
        <f>'IS'!A1</f>
        <v>PRINSIPTEK CORPORATION BERHAD </v>
      </c>
      <c r="B1" s="181"/>
      <c r="C1" s="181"/>
      <c r="D1" s="181"/>
      <c r="E1" s="181"/>
      <c r="F1" s="181"/>
      <c r="G1" s="181"/>
    </row>
    <row r="2" spans="1:7" ht="15">
      <c r="A2" s="181" t="str">
        <f>'IS'!A2</f>
        <v>(Company No. 595000-H)</v>
      </c>
      <c r="B2" s="181"/>
      <c r="C2" s="181"/>
      <c r="D2" s="181"/>
      <c r="E2" s="181"/>
      <c r="F2" s="181"/>
      <c r="G2" s="181"/>
    </row>
    <row r="3" spans="1:7" ht="15" customHeight="1">
      <c r="A3" s="181" t="str">
        <f>'IS'!A3</f>
        <v>(Incorporated in Malaysia)</v>
      </c>
      <c r="B3" s="181"/>
      <c r="C3" s="181"/>
      <c r="D3" s="181"/>
      <c r="E3" s="181"/>
      <c r="F3" s="181"/>
      <c r="G3" s="181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4" t="s">
        <v>43</v>
      </c>
      <c r="B6" s="184"/>
      <c r="C6" s="184"/>
      <c r="D6" s="184"/>
      <c r="E6" s="184"/>
      <c r="F6" s="184"/>
      <c r="G6" s="184"/>
    </row>
    <row r="7" spans="1:7" ht="15.75" thickBot="1">
      <c r="A7" s="180" t="str">
        <f>'IS'!A7</f>
        <v>FOR THE SECOND FINANCIAL QUARTER ENDED 30 JUNE 2008</v>
      </c>
      <c r="B7" s="180"/>
      <c r="C7" s="180"/>
      <c r="D7" s="180"/>
      <c r="E7" s="180"/>
      <c r="F7" s="180"/>
      <c r="G7" s="180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26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3"/>
    </row>
    <row r="13" spans="1:7" ht="15">
      <c r="A13" s="18"/>
      <c r="B13" s="16"/>
      <c r="C13" s="16"/>
      <c r="D13" s="16"/>
      <c r="E13" s="16" t="s">
        <v>72</v>
      </c>
      <c r="F13" s="16"/>
      <c r="G13" s="162" t="s">
        <v>90</v>
      </c>
    </row>
    <row r="14" spans="1:7" ht="15">
      <c r="A14" s="18"/>
      <c r="E14" s="29" t="s">
        <v>65</v>
      </c>
      <c r="G14" s="133" t="s">
        <v>65</v>
      </c>
    </row>
    <row r="15" spans="5:11" s="16" customFormat="1" ht="15">
      <c r="E15" s="29" t="s">
        <v>61</v>
      </c>
      <c r="F15" s="29"/>
      <c r="G15" s="133" t="s">
        <v>62</v>
      </c>
      <c r="I15" s="1"/>
      <c r="J15" s="1"/>
      <c r="K15" s="1"/>
    </row>
    <row r="16" spans="3:11" s="16" customFormat="1" ht="15">
      <c r="C16" s="16" t="s">
        <v>3</v>
      </c>
      <c r="E16" s="8" t="str">
        <f>'IS'!C18</f>
        <v>30.06.2008</v>
      </c>
      <c r="F16" s="29"/>
      <c r="G16" s="134" t="s">
        <v>135</v>
      </c>
      <c r="I16" s="1"/>
      <c r="J16" s="1"/>
      <c r="K16" s="1"/>
    </row>
    <row r="17" spans="3:11" s="16" customFormat="1" ht="6.75" customHeight="1">
      <c r="C17" s="67"/>
      <c r="E17" s="30"/>
      <c r="F17" s="29"/>
      <c r="G17" s="135"/>
      <c r="I17" s="1"/>
      <c r="J17" s="1"/>
      <c r="K17" s="1"/>
    </row>
    <row r="18" spans="5:11" s="16" customFormat="1" ht="7.5" customHeight="1">
      <c r="E18" s="8"/>
      <c r="F18" s="29"/>
      <c r="G18" s="134"/>
      <c r="I18" s="1"/>
      <c r="J18" s="1"/>
      <c r="K18" s="1"/>
    </row>
    <row r="19" spans="3:13" s="18" customFormat="1" ht="15">
      <c r="C19" s="31"/>
      <c r="D19" s="31"/>
      <c r="E19" s="29" t="s">
        <v>0</v>
      </c>
      <c r="F19" s="29"/>
      <c r="G19" s="133" t="s">
        <v>0</v>
      </c>
      <c r="H19" s="16"/>
      <c r="I19" s="1"/>
      <c r="J19" s="1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33"/>
      <c r="H20" s="16"/>
      <c r="I20" s="1"/>
      <c r="J20" s="1"/>
      <c r="K20" s="1"/>
      <c r="L20" s="16"/>
      <c r="M20" s="16"/>
    </row>
    <row r="21" spans="1:13" ht="15">
      <c r="A21" s="1" t="s">
        <v>48</v>
      </c>
      <c r="G21" s="163"/>
      <c r="H21" s="16"/>
      <c r="L21" s="16"/>
      <c r="M21" s="16"/>
    </row>
    <row r="22" spans="2:13" ht="15">
      <c r="B22" s="23" t="s">
        <v>21</v>
      </c>
      <c r="E22" s="94">
        <v>12152</v>
      </c>
      <c r="F22" s="21"/>
      <c r="G22" s="146">
        <v>13272</v>
      </c>
      <c r="H22" s="16"/>
      <c r="L22" s="16"/>
      <c r="M22" s="16"/>
    </row>
    <row r="23" spans="2:13" ht="15">
      <c r="B23" s="23" t="s">
        <v>125</v>
      </c>
      <c r="E23" s="94">
        <v>2925</v>
      </c>
      <c r="F23" s="21"/>
      <c r="G23" s="146">
        <v>2925</v>
      </c>
      <c r="H23" s="16"/>
      <c r="L23" s="16"/>
      <c r="M23" s="16"/>
    </row>
    <row r="24" spans="2:13" ht="15">
      <c r="B24" s="1" t="s">
        <v>71</v>
      </c>
      <c r="E24" s="21">
        <v>65908</v>
      </c>
      <c r="F24" s="21"/>
      <c r="G24" s="146">
        <v>78512</v>
      </c>
      <c r="H24" s="16"/>
      <c r="L24" s="16"/>
      <c r="M24" s="16"/>
    </row>
    <row r="25" spans="2:13" ht="15">
      <c r="B25" s="1" t="s">
        <v>79</v>
      </c>
      <c r="E25" s="21">
        <v>5011</v>
      </c>
      <c r="F25" s="21"/>
      <c r="G25" s="146">
        <v>5011</v>
      </c>
      <c r="H25" s="16"/>
      <c r="L25" s="16"/>
      <c r="M25" s="16"/>
    </row>
    <row r="26" spans="2:13" ht="15">
      <c r="B26" s="1" t="s">
        <v>51</v>
      </c>
      <c r="E26" s="21">
        <v>49174</v>
      </c>
      <c r="F26" s="21"/>
      <c r="G26" s="146">
        <v>49330</v>
      </c>
      <c r="H26" s="16"/>
      <c r="L26" s="16"/>
      <c r="M26" s="16"/>
    </row>
    <row r="27" spans="5:13" ht="7.5" customHeight="1">
      <c r="E27" s="21"/>
      <c r="F27" s="21"/>
      <c r="G27" s="146"/>
      <c r="H27" s="16"/>
      <c r="L27" s="16"/>
      <c r="M27" s="16"/>
    </row>
    <row r="28" spans="5:13" ht="9" customHeight="1">
      <c r="E28" s="25"/>
      <c r="F28" s="21"/>
      <c r="G28" s="159"/>
      <c r="H28" s="16"/>
      <c r="L28" s="16"/>
      <c r="M28" s="16"/>
    </row>
    <row r="29" spans="2:13" ht="15">
      <c r="B29" s="1" t="s">
        <v>66</v>
      </c>
      <c r="E29" s="22">
        <f>SUM(E22:E26)</f>
        <v>135170</v>
      </c>
      <c r="F29" s="22">
        <f>SUM(F22:F26)</f>
        <v>0</v>
      </c>
      <c r="G29" s="155">
        <f>SUM(G22:G26)</f>
        <v>149050</v>
      </c>
      <c r="H29" s="16"/>
      <c r="L29" s="16"/>
      <c r="M29" s="16"/>
    </row>
    <row r="30" spans="5:13" ht="8.25" customHeight="1">
      <c r="E30" s="24"/>
      <c r="F30" s="21"/>
      <c r="G30" s="147"/>
      <c r="H30" s="16"/>
      <c r="L30" s="16"/>
      <c r="M30" s="16"/>
    </row>
    <row r="31" spans="5:13" ht="11.25" customHeight="1">
      <c r="E31" s="22"/>
      <c r="F31" s="21"/>
      <c r="G31" s="155"/>
      <c r="H31" s="16"/>
      <c r="L31" s="16"/>
      <c r="M31" s="16"/>
    </row>
    <row r="32" spans="1:13" ht="15">
      <c r="A32" s="1" t="s">
        <v>4</v>
      </c>
      <c r="E32" s="21"/>
      <c r="F32" s="21"/>
      <c r="G32" s="146"/>
      <c r="H32" s="16"/>
      <c r="L32" s="16"/>
      <c r="M32" s="16"/>
    </row>
    <row r="33" spans="2:13" ht="15">
      <c r="B33" s="1" t="s">
        <v>5</v>
      </c>
      <c r="E33" s="21">
        <v>4501</v>
      </c>
      <c r="F33" s="21"/>
      <c r="G33" s="146">
        <v>5882</v>
      </c>
      <c r="H33" s="16"/>
      <c r="L33" s="16"/>
      <c r="M33" s="16"/>
    </row>
    <row r="34" spans="2:13" ht="15">
      <c r="B34" s="1" t="s">
        <v>100</v>
      </c>
      <c r="E34" s="21">
        <v>15357</v>
      </c>
      <c r="F34" s="21"/>
      <c r="G34" s="146">
        <v>569</v>
      </c>
      <c r="H34" s="16"/>
      <c r="L34" s="16"/>
      <c r="M34" s="16"/>
    </row>
    <row r="35" spans="2:13" ht="15">
      <c r="B35" s="1" t="s">
        <v>102</v>
      </c>
      <c r="E35" s="21">
        <f>103298+133</f>
        <v>103431</v>
      </c>
      <c r="F35" s="21"/>
      <c r="G35" s="146">
        <v>90239</v>
      </c>
      <c r="H35" s="16"/>
      <c r="L35" s="16"/>
      <c r="M35" s="16"/>
    </row>
    <row r="36" spans="2:13" ht="15">
      <c r="B36" s="23" t="s">
        <v>49</v>
      </c>
      <c r="E36" s="94">
        <f>173197+21799-3500</f>
        <v>191496</v>
      </c>
      <c r="F36" s="21"/>
      <c r="G36" s="146">
        <v>230785</v>
      </c>
      <c r="H36" s="16"/>
      <c r="J36" s="76"/>
      <c r="L36" s="16"/>
      <c r="M36" s="16"/>
    </row>
    <row r="37" spans="2:13" ht="15">
      <c r="B37" s="1" t="s">
        <v>91</v>
      </c>
      <c r="E37" s="21">
        <v>288</v>
      </c>
      <c r="F37" s="21"/>
      <c r="G37" s="146">
        <v>515</v>
      </c>
      <c r="H37" s="16"/>
      <c r="J37" s="76"/>
      <c r="L37" s="16"/>
      <c r="M37" s="16"/>
    </row>
    <row r="38" spans="2:13" ht="15">
      <c r="B38" s="1" t="s">
        <v>92</v>
      </c>
      <c r="E38" s="21">
        <v>27183</v>
      </c>
      <c r="F38" s="21"/>
      <c r="G38" s="146">
        <v>28602</v>
      </c>
      <c r="H38" s="16"/>
      <c r="L38" s="16"/>
      <c r="M38" s="16"/>
    </row>
    <row r="39" spans="2:13" ht="15">
      <c r="B39" s="1" t="s">
        <v>101</v>
      </c>
      <c r="E39" s="21">
        <v>247</v>
      </c>
      <c r="F39" s="21"/>
      <c r="G39" s="146">
        <v>1041</v>
      </c>
      <c r="H39" s="16"/>
      <c r="J39" s="76"/>
      <c r="L39" s="16"/>
      <c r="M39" s="16"/>
    </row>
    <row r="40" spans="2:13" ht="17.25" customHeight="1">
      <c r="B40" s="1" t="s">
        <v>6</v>
      </c>
      <c r="E40" s="21">
        <v>1293</v>
      </c>
      <c r="F40" s="55"/>
      <c r="G40" s="146">
        <v>945</v>
      </c>
      <c r="H40" s="16"/>
      <c r="L40" s="16"/>
      <c r="M40" s="16"/>
    </row>
    <row r="41" spans="5:13" ht="7.5" customHeight="1">
      <c r="E41" s="25"/>
      <c r="F41" s="55"/>
      <c r="G41" s="159"/>
      <c r="H41" s="16"/>
      <c r="L41" s="16"/>
      <c r="M41" s="16"/>
    </row>
    <row r="42" spans="2:13" ht="15">
      <c r="B42" s="1" t="s">
        <v>7</v>
      </c>
      <c r="E42" s="22">
        <f>SUM(E33:E41)</f>
        <v>343796</v>
      </c>
      <c r="F42" s="22">
        <f>SUM(F33:F41)</f>
        <v>0</v>
      </c>
      <c r="G42" s="155">
        <f>SUM(G33:G41)</f>
        <v>358578</v>
      </c>
      <c r="H42" s="22"/>
      <c r="I42" s="76"/>
      <c r="L42" s="16"/>
      <c r="M42" s="16"/>
    </row>
    <row r="43" spans="5:13" ht="7.5" customHeight="1">
      <c r="E43" s="24"/>
      <c r="F43" s="55"/>
      <c r="G43" s="164"/>
      <c r="H43" s="16"/>
      <c r="L43" s="16"/>
      <c r="M43" s="16"/>
    </row>
    <row r="44" spans="5:13" ht="11.25" customHeight="1">
      <c r="E44" s="21"/>
      <c r="F44" s="55"/>
      <c r="G44" s="146"/>
      <c r="H44" s="16"/>
      <c r="L44" s="16"/>
      <c r="M44" s="16"/>
    </row>
    <row r="45" spans="1:13" ht="15">
      <c r="A45" s="1" t="s">
        <v>8</v>
      </c>
      <c r="E45" s="21"/>
      <c r="F45" s="21"/>
      <c r="G45" s="146"/>
      <c r="H45" s="16"/>
      <c r="L45" s="16"/>
      <c r="M45" s="16"/>
    </row>
    <row r="46" spans="2:13" ht="15">
      <c r="B46" s="1" t="s">
        <v>103</v>
      </c>
      <c r="E46" s="21">
        <f>82110-3367</f>
        <v>78743</v>
      </c>
      <c r="F46" s="21"/>
      <c r="G46" s="146">
        <v>90810</v>
      </c>
      <c r="H46" s="16"/>
      <c r="L46" s="16"/>
      <c r="M46" s="16"/>
    </row>
    <row r="47" spans="2:13" ht="15">
      <c r="B47" s="1" t="s">
        <v>50</v>
      </c>
      <c r="E47" s="21">
        <f>58720+24970</f>
        <v>83690</v>
      </c>
      <c r="F47" s="21"/>
      <c r="G47" s="146">
        <v>102465</v>
      </c>
      <c r="H47" s="16"/>
      <c r="L47" s="16"/>
      <c r="M47" s="16"/>
    </row>
    <row r="48" spans="2:13" ht="15">
      <c r="B48" s="1" t="s">
        <v>93</v>
      </c>
      <c r="E48" s="21">
        <v>40</v>
      </c>
      <c r="F48" s="21"/>
      <c r="G48" s="146">
        <v>93</v>
      </c>
      <c r="H48" s="16"/>
      <c r="L48" s="16"/>
      <c r="M48" s="16"/>
    </row>
    <row r="49" spans="2:13" ht="15">
      <c r="B49" s="1" t="s">
        <v>137</v>
      </c>
      <c r="C49" s="2">
        <v>24</v>
      </c>
      <c r="E49" s="21">
        <v>50586</v>
      </c>
      <c r="F49" s="21"/>
      <c r="G49" s="146">
        <v>31771</v>
      </c>
      <c r="H49" s="16"/>
      <c r="L49" s="16"/>
      <c r="M49" s="16"/>
    </row>
    <row r="50" spans="2:13" ht="15">
      <c r="B50" s="1" t="s">
        <v>22</v>
      </c>
      <c r="C50" s="2">
        <v>24</v>
      </c>
      <c r="E50" s="21">
        <v>81169</v>
      </c>
      <c r="F50" s="21"/>
      <c r="G50" s="146">
        <v>50193</v>
      </c>
      <c r="H50" s="91"/>
      <c r="I50" s="76" t="s">
        <v>44</v>
      </c>
      <c r="L50" s="16"/>
      <c r="M50" s="16"/>
    </row>
    <row r="51" spans="2:13" ht="15">
      <c r="B51" s="1" t="s">
        <v>119</v>
      </c>
      <c r="E51" s="21">
        <v>1219</v>
      </c>
      <c r="F51" s="21"/>
      <c r="G51" s="146">
        <v>1443</v>
      </c>
      <c r="H51" s="16"/>
      <c r="L51" s="16"/>
      <c r="M51" s="16"/>
    </row>
    <row r="52" spans="5:13" ht="7.5" customHeight="1">
      <c r="E52" s="21" t="s">
        <v>44</v>
      </c>
      <c r="F52" s="55"/>
      <c r="G52" s="163"/>
      <c r="H52" s="16"/>
      <c r="L52" s="16"/>
      <c r="M52" s="16"/>
    </row>
    <row r="53" spans="5:13" ht="7.5" customHeight="1">
      <c r="E53" s="56"/>
      <c r="F53" s="55"/>
      <c r="G53" s="165" t="s">
        <v>44</v>
      </c>
      <c r="H53" s="16"/>
      <c r="L53" s="16"/>
      <c r="M53" s="16"/>
    </row>
    <row r="54" spans="2:13" ht="15">
      <c r="B54" s="1" t="s">
        <v>9</v>
      </c>
      <c r="E54" s="22">
        <f>SUM(E46:E53)</f>
        <v>295447</v>
      </c>
      <c r="F54" s="22">
        <f>SUM(F46:F53)</f>
        <v>0</v>
      </c>
      <c r="G54" s="155">
        <f>SUM(G46:G53)</f>
        <v>276775</v>
      </c>
      <c r="H54" s="16"/>
      <c r="L54" s="16"/>
      <c r="M54" s="16"/>
    </row>
    <row r="55" spans="5:13" ht="7.5" customHeight="1">
      <c r="E55" s="57"/>
      <c r="F55" s="55"/>
      <c r="G55" s="164"/>
      <c r="H55" s="16"/>
      <c r="L55" s="16"/>
      <c r="M55" s="16"/>
    </row>
    <row r="56" spans="5:13" ht="8.25" customHeight="1">
      <c r="E56" s="58"/>
      <c r="F56" s="55"/>
      <c r="G56" s="166"/>
      <c r="H56" s="16"/>
      <c r="L56" s="16"/>
      <c r="M56" s="16"/>
    </row>
    <row r="57" spans="1:13" ht="15">
      <c r="A57" s="1" t="s">
        <v>10</v>
      </c>
      <c r="E57" s="21">
        <f>E42-E54</f>
        <v>48349</v>
      </c>
      <c r="F57" s="21">
        <f>F42-F54</f>
        <v>0</v>
      </c>
      <c r="G57" s="146">
        <f>G42-G54</f>
        <v>81803</v>
      </c>
      <c r="H57" s="16"/>
      <c r="L57" s="16"/>
      <c r="M57" s="16"/>
    </row>
    <row r="58" spans="5:13" ht="6" customHeight="1">
      <c r="E58" s="57"/>
      <c r="F58" s="55"/>
      <c r="G58" s="164"/>
      <c r="H58" s="16"/>
      <c r="L58" s="16"/>
      <c r="M58" s="16"/>
    </row>
    <row r="59" spans="5:13" ht="6.75" customHeight="1">
      <c r="E59" s="58"/>
      <c r="F59" s="55"/>
      <c r="G59" s="166"/>
      <c r="H59" s="16"/>
      <c r="L59" s="16"/>
      <c r="M59" s="16"/>
    </row>
    <row r="60" spans="5:13" ht="15">
      <c r="E60" s="21">
        <f>E57+E29</f>
        <v>183519</v>
      </c>
      <c r="F60" s="21">
        <f>F57+F29</f>
        <v>0</v>
      </c>
      <c r="G60" s="146">
        <f>G57+G29</f>
        <v>230853</v>
      </c>
      <c r="H60" s="16"/>
      <c r="L60" s="16"/>
      <c r="M60" s="16"/>
    </row>
    <row r="61" spans="5:13" ht="7.5" customHeight="1" thickBot="1">
      <c r="E61" s="59"/>
      <c r="F61" s="55"/>
      <c r="G61" s="167"/>
      <c r="H61" s="16"/>
      <c r="L61" s="16"/>
      <c r="M61" s="16"/>
    </row>
    <row r="62" spans="5:13" ht="9.75" customHeight="1">
      <c r="E62" s="21" t="s">
        <v>44</v>
      </c>
      <c r="F62" s="21"/>
      <c r="G62" s="163"/>
      <c r="H62" s="16"/>
      <c r="L62" s="16"/>
      <c r="M62" s="16"/>
    </row>
    <row r="63" spans="1:13" ht="17.25" customHeight="1">
      <c r="A63" s="1" t="s">
        <v>89</v>
      </c>
      <c r="E63" s="21"/>
      <c r="F63" s="21"/>
      <c r="G63" s="163"/>
      <c r="H63" s="16"/>
      <c r="L63" s="16"/>
      <c r="M63" s="16"/>
    </row>
    <row r="64" spans="2:13" ht="17.25" customHeight="1">
      <c r="B64" s="1" t="s">
        <v>88</v>
      </c>
      <c r="E64" s="21"/>
      <c r="F64" s="21"/>
      <c r="G64" s="163"/>
      <c r="H64" s="16"/>
      <c r="L64" s="16"/>
      <c r="M64" s="16"/>
    </row>
    <row r="65" spans="2:13" ht="15">
      <c r="B65" s="1" t="s">
        <v>158</v>
      </c>
      <c r="E65" s="21">
        <v>63391</v>
      </c>
      <c r="F65" s="21"/>
      <c r="G65" s="146">
        <v>63391</v>
      </c>
      <c r="H65" s="16"/>
      <c r="L65" s="16"/>
      <c r="M65" s="16"/>
    </row>
    <row r="66" spans="2:13" ht="15">
      <c r="B66" s="1" t="s">
        <v>159</v>
      </c>
      <c r="E66" s="21">
        <v>21735</v>
      </c>
      <c r="F66" s="21"/>
      <c r="G66" s="146">
        <v>21735</v>
      </c>
      <c r="H66" s="16"/>
      <c r="L66" s="16"/>
      <c r="M66" s="16"/>
    </row>
    <row r="67" spans="1:13" ht="15">
      <c r="A67" s="19"/>
      <c r="B67" s="19" t="s">
        <v>160</v>
      </c>
      <c r="E67" s="21">
        <f>81756+16</f>
        <v>81772</v>
      </c>
      <c r="F67" s="21"/>
      <c r="G67" s="155">
        <v>78022</v>
      </c>
      <c r="H67" s="16"/>
      <c r="L67" s="16"/>
      <c r="M67" s="16"/>
    </row>
    <row r="68" spans="5:13" ht="6" customHeight="1">
      <c r="E68" s="24"/>
      <c r="F68" s="55"/>
      <c r="G68" s="164"/>
      <c r="H68" s="16"/>
      <c r="L68" s="16"/>
      <c r="M68" s="16"/>
    </row>
    <row r="69" spans="5:13" ht="6" customHeight="1">
      <c r="E69" s="21"/>
      <c r="F69" s="55"/>
      <c r="G69" s="146"/>
      <c r="H69" s="16"/>
      <c r="L69" s="16"/>
      <c r="M69" s="16"/>
    </row>
    <row r="70" spans="5:13" ht="15">
      <c r="E70" s="21">
        <f>SUM(E65:E68)</f>
        <v>166898</v>
      </c>
      <c r="F70" s="21"/>
      <c r="G70" s="146">
        <f>SUM(G65:G67)</f>
        <v>163148</v>
      </c>
      <c r="H70" s="16"/>
      <c r="I70" s="76"/>
      <c r="L70" s="16"/>
      <c r="M70" s="16"/>
    </row>
    <row r="71" spans="1:13" ht="15">
      <c r="A71" s="1" t="s">
        <v>104</v>
      </c>
      <c r="E71" s="22">
        <v>2077</v>
      </c>
      <c r="F71" s="21"/>
      <c r="G71" s="155">
        <v>2358</v>
      </c>
      <c r="H71" s="16"/>
      <c r="L71" s="16"/>
      <c r="M71" s="16"/>
    </row>
    <row r="72" spans="5:13" ht="6.75" customHeight="1">
      <c r="E72" s="24"/>
      <c r="F72" s="21"/>
      <c r="G72" s="147"/>
      <c r="H72" s="16"/>
      <c r="L72" s="16"/>
      <c r="M72" s="16"/>
    </row>
    <row r="73" spans="5:13" ht="6.75" customHeight="1">
      <c r="E73" s="22"/>
      <c r="F73" s="21"/>
      <c r="G73" s="155"/>
      <c r="H73" s="16"/>
      <c r="L73" s="16"/>
      <c r="M73" s="16"/>
    </row>
    <row r="74" spans="1:13" ht="15">
      <c r="A74" s="1" t="s">
        <v>85</v>
      </c>
      <c r="E74" s="21">
        <f>SUM(E70:E71)</f>
        <v>168975</v>
      </c>
      <c r="F74" s="21">
        <f>SUM(F70:F71)</f>
        <v>0</v>
      </c>
      <c r="G74" s="146">
        <f>SUM(G70:G71)</f>
        <v>165506</v>
      </c>
      <c r="H74" s="16"/>
      <c r="L74" s="16"/>
      <c r="M74" s="16"/>
    </row>
    <row r="75" spans="5:13" ht="15">
      <c r="E75" s="21"/>
      <c r="F75" s="21"/>
      <c r="G75" s="146"/>
      <c r="H75" s="16"/>
      <c r="L75" s="16"/>
      <c r="M75" s="16"/>
    </row>
    <row r="76" spans="1:13" ht="15">
      <c r="A76" s="1" t="s">
        <v>64</v>
      </c>
      <c r="E76" s="21"/>
      <c r="F76" s="21"/>
      <c r="G76" s="163"/>
      <c r="H76" s="16"/>
      <c r="L76" s="16"/>
      <c r="M76" s="16"/>
    </row>
    <row r="77" spans="2:13" ht="15">
      <c r="B77" s="1" t="s">
        <v>93</v>
      </c>
      <c r="E77" s="21">
        <v>78</v>
      </c>
      <c r="F77" s="21"/>
      <c r="G77" s="146">
        <v>91</v>
      </c>
      <c r="H77" s="16"/>
      <c r="J77" s="99"/>
      <c r="L77" s="16"/>
      <c r="M77" s="16"/>
    </row>
    <row r="78" spans="2:13" ht="15">
      <c r="B78" s="1" t="s">
        <v>80</v>
      </c>
      <c r="C78" s="2">
        <v>24</v>
      </c>
      <c r="E78" s="21">
        <v>13969</v>
      </c>
      <c r="F78" s="21"/>
      <c r="G78" s="146">
        <v>64759</v>
      </c>
      <c r="H78" s="16"/>
      <c r="J78" s="98"/>
      <c r="L78" s="16"/>
      <c r="M78" s="16"/>
    </row>
    <row r="79" spans="2:13" ht="15">
      <c r="B79" s="1" t="s">
        <v>23</v>
      </c>
      <c r="E79" s="21">
        <v>497</v>
      </c>
      <c r="F79" s="21"/>
      <c r="G79" s="155">
        <v>497</v>
      </c>
      <c r="H79" s="16"/>
      <c r="L79" s="16"/>
      <c r="M79" s="16"/>
    </row>
    <row r="80" spans="5:13" ht="7.5" customHeight="1">
      <c r="E80" s="24"/>
      <c r="F80" s="55"/>
      <c r="G80" s="164"/>
      <c r="H80" s="16"/>
      <c r="L80" s="16"/>
      <c r="M80" s="16"/>
    </row>
    <row r="81" spans="5:13" ht="7.5" customHeight="1">
      <c r="E81" s="58"/>
      <c r="F81" s="55"/>
      <c r="G81" s="166"/>
      <c r="H81" s="16"/>
      <c r="L81" s="16"/>
      <c r="M81" s="16"/>
    </row>
    <row r="82" spans="2:13" ht="15">
      <c r="B82" s="1" t="s">
        <v>67</v>
      </c>
      <c r="E82" s="21">
        <f>SUM(E77:E79)</f>
        <v>14544</v>
      </c>
      <c r="F82" s="21"/>
      <c r="G82" s="168">
        <f>SUM(G77:G79)</f>
        <v>65347</v>
      </c>
      <c r="H82" s="16"/>
      <c r="L82" s="16"/>
      <c r="M82" s="16"/>
    </row>
    <row r="83" spans="5:13" ht="6" customHeight="1">
      <c r="E83" s="57"/>
      <c r="F83" s="55"/>
      <c r="G83" s="164"/>
      <c r="H83" s="16"/>
      <c r="L83" s="16"/>
      <c r="M83" s="16"/>
    </row>
    <row r="84" spans="5:13" ht="6.75" customHeight="1">
      <c r="E84" s="60"/>
      <c r="F84" s="55"/>
      <c r="G84" s="168"/>
      <c r="H84" s="16"/>
      <c r="L84" s="16"/>
      <c r="M84" s="16"/>
    </row>
    <row r="85" spans="2:13" ht="15">
      <c r="B85" s="76"/>
      <c r="E85" s="21">
        <f>E70+E82+E71</f>
        <v>183519</v>
      </c>
      <c r="F85" s="21">
        <f>F70+F82+F71</f>
        <v>0</v>
      </c>
      <c r="G85" s="146">
        <f>G70+G82+G71</f>
        <v>230853</v>
      </c>
      <c r="H85" s="16"/>
      <c r="I85" s="76">
        <f>E60-E85</f>
        <v>0</v>
      </c>
      <c r="L85" s="16"/>
      <c r="M85" s="16"/>
    </row>
    <row r="86" spans="5:13" ht="7.5" customHeight="1" thickBot="1">
      <c r="E86" s="59"/>
      <c r="F86" s="55"/>
      <c r="G86" s="167"/>
      <c r="H86" s="16"/>
      <c r="L86" s="16"/>
      <c r="M86" s="16"/>
    </row>
    <row r="87" spans="5:13" ht="7.5" customHeight="1">
      <c r="E87" s="21"/>
      <c r="F87" s="21"/>
      <c r="G87" s="146"/>
      <c r="H87" s="16"/>
      <c r="L87" s="16"/>
      <c r="M87" s="16"/>
    </row>
    <row r="88" spans="1:13" ht="15.75" thickBot="1">
      <c r="A88" s="1" t="s">
        <v>83</v>
      </c>
      <c r="E88" s="61">
        <v>1.32</v>
      </c>
      <c r="F88" s="62"/>
      <c r="G88" s="169">
        <v>1.29</v>
      </c>
      <c r="H88" s="16"/>
      <c r="L88" s="16"/>
      <c r="M88" s="16"/>
    </row>
    <row r="89" spans="5:13" ht="15">
      <c r="E89" s="65"/>
      <c r="F89" s="62"/>
      <c r="H89" s="16"/>
      <c r="L89" s="16"/>
      <c r="M89" s="16"/>
    </row>
    <row r="90" spans="1:8" ht="15" customHeight="1">
      <c r="A90" s="183" t="s">
        <v>143</v>
      </c>
      <c r="B90" s="183"/>
      <c r="C90" s="183"/>
      <c r="D90" s="183"/>
      <c r="E90" s="183"/>
      <c r="F90" s="183"/>
      <c r="G90" s="183"/>
      <c r="H90" s="66"/>
    </row>
    <row r="91" spans="1:8" ht="15">
      <c r="A91" s="183"/>
      <c r="B91" s="183"/>
      <c r="C91" s="183"/>
      <c r="D91" s="183"/>
      <c r="E91" s="183"/>
      <c r="F91" s="183"/>
      <c r="G91" s="183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'IS'!A63</f>
        <v>The notes set out on pages 5 to 12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48"/>
      <c r="B94" s="49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7" t="str">
        <f>+'IS'!A74</f>
        <v>PCB Financial Report For Second Quarter Ended 30.06.2008</v>
      </c>
      <c r="B95" s="20"/>
      <c r="C95" s="20"/>
      <c r="D95" s="20"/>
      <c r="E95" s="20"/>
      <c r="F95" s="20"/>
      <c r="G95" s="46" t="s">
        <v>146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E85-E60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9"/>
  <sheetViews>
    <sheetView zoomScale="80" zoomScaleNormal="80" workbookViewId="0" topLeftCell="A1">
      <selection activeCell="D42" sqref="D42"/>
    </sheetView>
  </sheetViews>
  <sheetFormatPr defaultColWidth="9.140625" defaultRowHeight="12.75"/>
  <cols>
    <col min="1" max="1" width="33.14062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81" t="str">
        <f>'[1]IS'!A1</f>
        <v>PRINSIPTEK CORPORATION BERHAD 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1" ht="15" customHeight="1">
      <c r="A2" s="181" t="str">
        <f>'[1]IS'!A2</f>
        <v>(Company No. 595000-H)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95"/>
    </row>
    <row r="3" spans="1:21" ht="15" customHeight="1">
      <c r="A3" s="181" t="str">
        <f>'[1]IS'!A3</f>
        <v>(Incorporated in Malaysia)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95"/>
    </row>
    <row r="4" spans="1:21" ht="7.5" customHeight="1">
      <c r="A4" s="8"/>
      <c r="B4" s="8"/>
      <c r="C4" s="8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U4" s="95"/>
    </row>
    <row r="5" spans="1:21" ht="4.5" customHeight="1" thickBot="1">
      <c r="A5" s="77"/>
      <c r="B5" s="77"/>
      <c r="C5" s="77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5"/>
      <c r="R5" s="25"/>
      <c r="S5" s="25"/>
      <c r="T5" s="25"/>
      <c r="U5" s="95"/>
    </row>
    <row r="6" spans="1:21" ht="15">
      <c r="A6" s="179" t="s">
        <v>43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03"/>
    </row>
    <row r="7" spans="1:21" ht="15.75" thickBot="1">
      <c r="A7" s="186" t="str">
        <f>+'BS'!A7</f>
        <v>FOR THE SECOND FINANCIAL QUARTER ENDED 30 JUNE 2008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03"/>
    </row>
    <row r="8" spans="1:24" s="23" customFormat="1" ht="4.5" customHeight="1">
      <c r="A8" s="52"/>
      <c r="B8" s="52"/>
      <c r="C8" s="52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6"/>
      <c r="R8" s="96"/>
      <c r="S8" s="96"/>
      <c r="T8" s="96"/>
      <c r="U8" s="95"/>
      <c r="V8" s="94"/>
      <c r="W8" s="94"/>
      <c r="X8" s="94"/>
    </row>
    <row r="9" spans="1:21" ht="7.5" customHeight="1">
      <c r="A9" s="18"/>
      <c r="U9" s="95"/>
    </row>
    <row r="10" spans="1:21" ht="15">
      <c r="A10" s="18" t="s">
        <v>19</v>
      </c>
      <c r="U10" s="95"/>
    </row>
    <row r="11" spans="1:21" ht="8.25" customHeight="1">
      <c r="A11" s="10"/>
      <c r="B11" s="27"/>
      <c r="C11" s="27"/>
      <c r="D11" s="22"/>
      <c r="E11" s="101"/>
      <c r="F11" s="101"/>
      <c r="G11" s="22"/>
      <c r="H11" s="101"/>
      <c r="I11" s="22"/>
      <c r="J11" s="22"/>
      <c r="K11" s="22"/>
      <c r="L11" s="101"/>
      <c r="M11" s="22"/>
      <c r="O11" s="22"/>
      <c r="P11" s="22"/>
      <c r="U11" s="95"/>
    </row>
    <row r="12" spans="1:21" ht="14.25" customHeight="1">
      <c r="A12" s="10"/>
      <c r="B12" s="27"/>
      <c r="C12" s="27"/>
      <c r="D12" s="187" t="s">
        <v>86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  <c r="U12" s="95"/>
    </row>
    <row r="13" spans="1:21" ht="5.25" customHeight="1">
      <c r="A13" s="10"/>
      <c r="B13" s="27"/>
      <c r="C13" s="27"/>
      <c r="D13" s="22"/>
      <c r="E13" s="101"/>
      <c r="F13" s="101"/>
      <c r="G13" s="22"/>
      <c r="H13" s="101"/>
      <c r="I13" s="22"/>
      <c r="J13" s="22"/>
      <c r="K13" s="22"/>
      <c r="L13" s="101"/>
      <c r="M13" s="22"/>
      <c r="O13" s="22"/>
      <c r="P13" s="22"/>
      <c r="R13" s="101" t="s">
        <v>44</v>
      </c>
      <c r="U13" s="95"/>
    </row>
    <row r="14" spans="1:21" ht="15">
      <c r="A14" s="27"/>
      <c r="B14" s="27"/>
      <c r="C14" s="27"/>
      <c r="D14" s="26"/>
      <c r="E14" s="187" t="s">
        <v>75</v>
      </c>
      <c r="F14" s="188"/>
      <c r="G14" s="188"/>
      <c r="H14" s="188"/>
      <c r="I14" s="188"/>
      <c r="J14" s="188"/>
      <c r="K14" s="188"/>
      <c r="L14" s="189"/>
      <c r="M14" s="26"/>
      <c r="N14" s="105" t="s">
        <v>76</v>
      </c>
      <c r="O14" s="26"/>
      <c r="P14" s="26"/>
      <c r="R14" s="101" t="s">
        <v>87</v>
      </c>
      <c r="U14" s="95"/>
    </row>
    <row r="15" spans="1:16" ht="3.75" customHeight="1">
      <c r="A15" s="27"/>
      <c r="B15" s="27"/>
      <c r="C15" s="27"/>
      <c r="D15" s="26"/>
      <c r="E15" s="101"/>
      <c r="F15" s="101"/>
      <c r="G15" s="26"/>
      <c r="H15" s="101"/>
      <c r="I15" s="101"/>
      <c r="J15" s="101"/>
      <c r="K15" s="101"/>
      <c r="L15" s="101"/>
      <c r="M15" s="26"/>
      <c r="N15" s="101"/>
      <c r="O15" s="26"/>
      <c r="P15" s="26"/>
    </row>
    <row r="16" spans="1:20" ht="15">
      <c r="A16" s="27"/>
      <c r="B16" s="27"/>
      <c r="C16" s="27"/>
      <c r="D16" s="101" t="s">
        <v>11</v>
      </c>
      <c r="E16" s="101"/>
      <c r="F16" s="101" t="s">
        <v>94</v>
      </c>
      <c r="G16" s="26"/>
      <c r="H16" s="101" t="s">
        <v>11</v>
      </c>
      <c r="I16" s="26"/>
      <c r="J16" s="101" t="s">
        <v>52</v>
      </c>
      <c r="K16" s="26"/>
      <c r="L16" s="54" t="s">
        <v>124</v>
      </c>
      <c r="M16" s="26"/>
      <c r="N16" s="101" t="s">
        <v>77</v>
      </c>
      <c r="O16" s="101"/>
      <c r="P16" s="101"/>
      <c r="R16" s="101" t="s">
        <v>112</v>
      </c>
      <c r="T16" s="101" t="s">
        <v>13</v>
      </c>
    </row>
    <row r="17" spans="1:24" s="23" customFormat="1" ht="15">
      <c r="A17" s="106"/>
      <c r="B17" s="93" t="s">
        <v>3</v>
      </c>
      <c r="C17" s="93"/>
      <c r="D17" s="107" t="s">
        <v>12</v>
      </c>
      <c r="E17" s="107"/>
      <c r="F17" s="107" t="s">
        <v>74</v>
      </c>
      <c r="G17" s="108"/>
      <c r="H17" s="107" t="s">
        <v>18</v>
      </c>
      <c r="I17" s="108"/>
      <c r="J17" s="107" t="s">
        <v>53</v>
      </c>
      <c r="K17" s="108"/>
      <c r="L17" s="107" t="s">
        <v>99</v>
      </c>
      <c r="M17" s="108"/>
      <c r="N17" s="107" t="s">
        <v>78</v>
      </c>
      <c r="O17" s="107"/>
      <c r="P17" s="107" t="s">
        <v>13</v>
      </c>
      <c r="Q17" s="94"/>
      <c r="R17" s="101" t="s">
        <v>113</v>
      </c>
      <c r="S17" s="94"/>
      <c r="T17" s="101" t="s">
        <v>73</v>
      </c>
      <c r="U17" s="94"/>
      <c r="V17" s="94"/>
      <c r="W17" s="94"/>
      <c r="X17" s="94"/>
    </row>
    <row r="18" spans="1:24" s="23" customFormat="1" ht="3.75" customHeight="1">
      <c r="A18" s="106"/>
      <c r="B18" s="109"/>
      <c r="C18" s="93"/>
      <c r="D18" s="110"/>
      <c r="E18" s="107"/>
      <c r="F18" s="110"/>
      <c r="G18" s="108"/>
      <c r="H18" s="110"/>
      <c r="I18" s="108"/>
      <c r="J18" s="110"/>
      <c r="K18" s="108"/>
      <c r="L18" s="110"/>
      <c r="M18" s="108"/>
      <c r="N18" s="110"/>
      <c r="O18" s="107"/>
      <c r="P18" s="110"/>
      <c r="Q18" s="94"/>
      <c r="R18" s="110"/>
      <c r="S18" s="94"/>
      <c r="T18" s="96"/>
      <c r="U18" s="94"/>
      <c r="V18" s="94"/>
      <c r="W18" s="94"/>
      <c r="X18" s="94"/>
    </row>
    <row r="19" spans="1:24" s="23" customFormat="1" ht="3.75" customHeight="1">
      <c r="A19" s="106"/>
      <c r="B19" s="106"/>
      <c r="C19" s="106"/>
      <c r="D19" s="107"/>
      <c r="E19" s="107"/>
      <c r="F19" s="107"/>
      <c r="G19" s="108"/>
      <c r="H19" s="107"/>
      <c r="I19" s="108"/>
      <c r="J19" s="107"/>
      <c r="K19" s="108"/>
      <c r="L19" s="107"/>
      <c r="M19" s="108"/>
      <c r="N19" s="107"/>
      <c r="O19" s="107"/>
      <c r="P19" s="107"/>
      <c r="Q19" s="94"/>
      <c r="R19" s="107"/>
      <c r="S19" s="94"/>
      <c r="T19" s="94"/>
      <c r="U19" s="94"/>
      <c r="V19" s="94"/>
      <c r="W19" s="94"/>
      <c r="X19" s="94"/>
    </row>
    <row r="20" spans="1:24" s="23" customFormat="1" ht="15">
      <c r="A20" s="106"/>
      <c r="B20" s="106"/>
      <c r="C20" s="106"/>
      <c r="D20" s="107" t="s">
        <v>0</v>
      </c>
      <c r="E20" s="107"/>
      <c r="F20" s="107" t="s">
        <v>0</v>
      </c>
      <c r="G20" s="108"/>
      <c r="H20" s="107" t="s">
        <v>0</v>
      </c>
      <c r="I20" s="108"/>
      <c r="J20" s="107" t="s">
        <v>0</v>
      </c>
      <c r="K20" s="108"/>
      <c r="L20" s="107" t="s">
        <v>0</v>
      </c>
      <c r="M20" s="108"/>
      <c r="N20" s="107" t="s">
        <v>0</v>
      </c>
      <c r="O20" s="107"/>
      <c r="P20" s="107" t="s">
        <v>0</v>
      </c>
      <c r="Q20" s="94"/>
      <c r="R20" s="107" t="s">
        <v>0</v>
      </c>
      <c r="S20" s="94"/>
      <c r="T20" s="107" t="s">
        <v>0</v>
      </c>
      <c r="U20" s="94"/>
      <c r="V20" s="94"/>
      <c r="W20" s="94"/>
      <c r="X20" s="94"/>
    </row>
    <row r="21" spans="1:24" s="23" customFormat="1" ht="6.75" customHeight="1">
      <c r="A21" s="106"/>
      <c r="B21" s="106"/>
      <c r="C21" s="106"/>
      <c r="D21" s="107"/>
      <c r="E21" s="107"/>
      <c r="F21" s="107"/>
      <c r="G21" s="108"/>
      <c r="H21" s="107"/>
      <c r="I21" s="108"/>
      <c r="J21" s="107"/>
      <c r="K21" s="108"/>
      <c r="L21" s="107"/>
      <c r="M21" s="108"/>
      <c r="N21" s="107"/>
      <c r="O21" s="107"/>
      <c r="P21" s="107"/>
      <c r="Q21" s="94"/>
      <c r="R21" s="94"/>
      <c r="S21" s="94"/>
      <c r="T21" s="94"/>
      <c r="U21" s="94"/>
      <c r="V21" s="94"/>
      <c r="W21" s="94"/>
      <c r="X21" s="94"/>
    </row>
    <row r="22" spans="1:24" s="23" customFormat="1" ht="15">
      <c r="A22" s="111" t="s">
        <v>114</v>
      </c>
      <c r="B22" s="106"/>
      <c r="C22" s="106"/>
      <c r="D22" s="107"/>
      <c r="E22" s="107"/>
      <c r="F22" s="107"/>
      <c r="G22" s="108"/>
      <c r="H22" s="107"/>
      <c r="I22" s="108"/>
      <c r="J22" s="107"/>
      <c r="K22" s="108"/>
      <c r="L22" s="107"/>
      <c r="M22" s="108"/>
      <c r="N22" s="107"/>
      <c r="O22" s="107"/>
      <c r="P22" s="107"/>
      <c r="Q22" s="94"/>
      <c r="R22" s="94"/>
      <c r="S22" s="94"/>
      <c r="T22" s="94"/>
      <c r="U22" s="94"/>
      <c r="V22" s="94"/>
      <c r="W22" s="94"/>
      <c r="X22" s="94"/>
    </row>
    <row r="23" spans="1:24" s="23" customFormat="1" ht="15">
      <c r="A23" s="112" t="s">
        <v>154</v>
      </c>
      <c r="B23" s="106"/>
      <c r="C23" s="106"/>
      <c r="D23" s="107"/>
      <c r="E23" s="107"/>
      <c r="F23" s="107"/>
      <c r="G23" s="108"/>
      <c r="H23" s="107"/>
      <c r="I23" s="108"/>
      <c r="J23" s="107"/>
      <c r="K23" s="108"/>
      <c r="L23" s="107"/>
      <c r="M23" s="108"/>
      <c r="N23" s="107"/>
      <c r="O23" s="107"/>
      <c r="P23" s="107"/>
      <c r="Q23" s="94"/>
      <c r="R23" s="94"/>
      <c r="S23" s="94"/>
      <c r="T23" s="94"/>
      <c r="U23" s="94"/>
      <c r="V23" s="94"/>
      <c r="W23" s="94"/>
      <c r="X23" s="94"/>
    </row>
    <row r="24" spans="1:24" s="23" customFormat="1" ht="6" customHeight="1">
      <c r="A24" s="100"/>
      <c r="B24" s="106"/>
      <c r="C24" s="106"/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4"/>
      <c r="R24" s="94"/>
      <c r="S24" s="94"/>
      <c r="T24" s="94"/>
      <c r="U24" s="94"/>
      <c r="V24" s="94"/>
      <c r="W24" s="94"/>
      <c r="X24" s="94"/>
    </row>
    <row r="25" spans="1:24" s="23" customFormat="1" ht="15">
      <c r="A25" s="100" t="s">
        <v>140</v>
      </c>
      <c r="B25" s="106"/>
      <c r="C25" s="106"/>
      <c r="D25" s="108">
        <v>63391</v>
      </c>
      <c r="E25" s="95"/>
      <c r="F25" s="95">
        <v>0</v>
      </c>
      <c r="G25" s="95"/>
      <c r="H25" s="95">
        <v>21735</v>
      </c>
      <c r="I25" s="95"/>
      <c r="J25" s="95">
        <v>0</v>
      </c>
      <c r="K25" s="95"/>
      <c r="L25" s="95">
        <v>0</v>
      </c>
      <c r="M25" s="95"/>
      <c r="N25" s="95">
        <v>78022</v>
      </c>
      <c r="O25" s="95"/>
      <c r="P25" s="95">
        <f>SUM(D25:N25)</f>
        <v>163148</v>
      </c>
      <c r="Q25" s="94">
        <v>0</v>
      </c>
      <c r="R25" s="94">
        <v>2358</v>
      </c>
      <c r="S25" s="94"/>
      <c r="T25" s="94">
        <f>+P25+R25</f>
        <v>165506</v>
      </c>
      <c r="U25" s="94"/>
      <c r="V25" s="94"/>
      <c r="W25" s="94"/>
      <c r="X25" s="94"/>
    </row>
    <row r="26" spans="1:24" s="23" customFormat="1" ht="5.25" customHeight="1">
      <c r="A26" s="100"/>
      <c r="B26" s="106"/>
      <c r="C26" s="106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4"/>
      <c r="R26" s="94"/>
      <c r="S26" s="94"/>
      <c r="T26" s="94"/>
      <c r="U26" s="94"/>
      <c r="V26" s="94"/>
      <c r="W26" s="94"/>
      <c r="X26" s="94"/>
    </row>
    <row r="27" spans="1:24" s="23" customFormat="1" ht="17.25" customHeight="1">
      <c r="A27" s="100" t="s">
        <v>95</v>
      </c>
      <c r="B27" s="106"/>
      <c r="C27" s="106"/>
      <c r="D27" s="95">
        <v>0</v>
      </c>
      <c r="E27" s="95">
        <v>0</v>
      </c>
      <c r="F27" s="95">
        <v>0</v>
      </c>
      <c r="G27" s="95"/>
      <c r="H27" s="95">
        <v>0</v>
      </c>
      <c r="I27" s="95"/>
      <c r="J27" s="95">
        <v>0</v>
      </c>
      <c r="K27" s="95"/>
      <c r="L27" s="95">
        <v>17</v>
      </c>
      <c r="M27" s="95"/>
      <c r="N27" s="95">
        <v>0</v>
      </c>
      <c r="O27" s="95"/>
      <c r="P27" s="95">
        <f>SUM(D27:N27)</f>
        <v>17</v>
      </c>
      <c r="Q27" s="94"/>
      <c r="R27" s="95">
        <v>-7</v>
      </c>
      <c r="S27" s="95"/>
      <c r="T27" s="94">
        <f>SUM(P27:R27)</f>
        <v>10</v>
      </c>
      <c r="U27" s="94"/>
      <c r="V27" s="94"/>
      <c r="W27" s="94"/>
      <c r="X27" s="94"/>
    </row>
    <row r="28" spans="1:24" s="23" customFormat="1" ht="6" customHeight="1">
      <c r="A28" s="100"/>
      <c r="B28" s="106"/>
      <c r="C28" s="10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>
        <f>SUM(D28:N28)</f>
        <v>0</v>
      </c>
      <c r="Q28" s="94"/>
      <c r="R28" s="95"/>
      <c r="S28" s="94"/>
      <c r="T28" s="94">
        <f>SUM(P28:R28)</f>
        <v>0</v>
      </c>
      <c r="U28" s="94"/>
      <c r="V28" s="94"/>
      <c r="W28" s="94"/>
      <c r="X28" s="94"/>
    </row>
    <row r="29" spans="1:20" ht="15">
      <c r="A29" s="1" t="s">
        <v>121</v>
      </c>
      <c r="D29" s="21">
        <v>0</v>
      </c>
      <c r="F29" s="21">
        <v>0</v>
      </c>
      <c r="H29" s="21">
        <v>0</v>
      </c>
      <c r="J29" s="21">
        <v>0</v>
      </c>
      <c r="L29" s="21">
        <v>0</v>
      </c>
      <c r="N29" s="94">
        <v>5609</v>
      </c>
      <c r="O29" s="94"/>
      <c r="P29" s="95">
        <f>SUM(D29:N29)</f>
        <v>5609</v>
      </c>
      <c r="Q29" s="94"/>
      <c r="R29" s="94">
        <v>-274</v>
      </c>
      <c r="T29" s="94">
        <f>SUM(P29:R29)</f>
        <v>5335</v>
      </c>
    </row>
    <row r="30" spans="14:20" ht="3.75" customHeight="1">
      <c r="N30" s="94"/>
      <c r="O30" s="94"/>
      <c r="P30" s="95"/>
      <c r="Q30" s="94"/>
      <c r="R30" s="94"/>
      <c r="T30" s="94"/>
    </row>
    <row r="31" spans="1:20" ht="15">
      <c r="A31" s="100" t="s">
        <v>126</v>
      </c>
      <c r="B31" s="130">
        <v>8</v>
      </c>
      <c r="D31" s="21">
        <v>0</v>
      </c>
      <c r="F31" s="21">
        <v>0</v>
      </c>
      <c r="H31" s="21">
        <v>0</v>
      </c>
      <c r="J31" s="21">
        <v>0</v>
      </c>
      <c r="L31" s="21">
        <v>0</v>
      </c>
      <c r="N31" s="94">
        <v>-1876</v>
      </c>
      <c r="O31" s="94"/>
      <c r="P31" s="95">
        <f>SUM(D31:N31)</f>
        <v>-1876</v>
      </c>
      <c r="Q31" s="94"/>
      <c r="R31" s="94">
        <v>0</v>
      </c>
      <c r="T31" s="94">
        <f>SUM(P31:R31)</f>
        <v>-1876</v>
      </c>
    </row>
    <row r="32" spans="1:24" s="23" customFormat="1" ht="4.5" customHeight="1">
      <c r="A32" s="100"/>
      <c r="B32" s="106"/>
      <c r="C32" s="106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>
        <f>SUM(D32:N32)</f>
        <v>0</v>
      </c>
      <c r="Q32" s="94"/>
      <c r="R32" s="95"/>
      <c r="S32" s="94"/>
      <c r="T32" s="94">
        <f>SUM(P32:R32)</f>
        <v>0</v>
      </c>
      <c r="U32" s="94"/>
      <c r="V32" s="94"/>
      <c r="W32" s="94"/>
      <c r="X32" s="94"/>
    </row>
    <row r="33" spans="1:24" s="23" customFormat="1" ht="14.25" customHeight="1" hidden="1">
      <c r="A33" s="23" t="s">
        <v>131</v>
      </c>
      <c r="B33" s="106"/>
      <c r="C33" s="106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4"/>
      <c r="R33" s="95"/>
      <c r="S33" s="94"/>
      <c r="T33" s="94"/>
      <c r="U33" s="94"/>
      <c r="V33" s="94"/>
      <c r="W33" s="94"/>
      <c r="X33" s="94"/>
    </row>
    <row r="34" spans="1:24" s="23" customFormat="1" ht="18" customHeight="1" hidden="1">
      <c r="A34" s="23" t="s">
        <v>133</v>
      </c>
      <c r="B34" s="106"/>
      <c r="C34" s="106"/>
      <c r="D34" s="95">
        <v>0</v>
      </c>
      <c r="E34" s="95"/>
      <c r="F34" s="95">
        <v>0</v>
      </c>
      <c r="G34" s="95"/>
      <c r="H34" s="95">
        <v>0</v>
      </c>
      <c r="I34" s="95"/>
      <c r="J34" s="95">
        <v>0</v>
      </c>
      <c r="K34" s="95"/>
      <c r="L34" s="95">
        <v>0</v>
      </c>
      <c r="M34" s="95"/>
      <c r="N34" s="95">
        <v>0</v>
      </c>
      <c r="O34" s="95"/>
      <c r="P34" s="95">
        <f>SUM(D34:N34)</f>
        <v>0</v>
      </c>
      <c r="Q34" s="94"/>
      <c r="R34" s="95">
        <v>0</v>
      </c>
      <c r="S34" s="94"/>
      <c r="T34" s="94">
        <f>SUM(P34:R34)</f>
        <v>0</v>
      </c>
      <c r="U34" s="94"/>
      <c r="V34" s="94"/>
      <c r="W34" s="94"/>
      <c r="X34" s="94"/>
    </row>
    <row r="35" spans="2:24" s="23" customFormat="1" ht="6.75" customHeight="1" hidden="1">
      <c r="B35" s="106"/>
      <c r="C35" s="106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4"/>
      <c r="R35" s="95"/>
      <c r="S35" s="94"/>
      <c r="T35" s="94"/>
      <c r="U35" s="94"/>
      <c r="V35" s="94"/>
      <c r="W35" s="94"/>
      <c r="X35" s="94"/>
    </row>
    <row r="36" spans="1:24" s="23" customFormat="1" ht="15" hidden="1">
      <c r="A36" s="100" t="s">
        <v>126</v>
      </c>
      <c r="B36" s="130">
        <v>8</v>
      </c>
      <c r="C36" s="130"/>
      <c r="D36" s="94">
        <v>0</v>
      </c>
      <c r="E36" s="94"/>
      <c r="F36" s="94">
        <v>0</v>
      </c>
      <c r="G36" s="94"/>
      <c r="H36" s="94">
        <v>0</v>
      </c>
      <c r="I36" s="94"/>
      <c r="J36" s="94">
        <v>0</v>
      </c>
      <c r="K36" s="94"/>
      <c r="L36" s="94">
        <v>0</v>
      </c>
      <c r="M36" s="94"/>
      <c r="N36" s="94">
        <v>0</v>
      </c>
      <c r="O36" s="94"/>
      <c r="P36" s="95">
        <f>SUM(D36:N36)</f>
        <v>0</v>
      </c>
      <c r="Q36" s="94"/>
      <c r="R36" s="94">
        <v>0</v>
      </c>
      <c r="S36" s="94"/>
      <c r="T36" s="94">
        <f>SUM(P36:R36)</f>
        <v>0</v>
      </c>
      <c r="U36" s="94"/>
      <c r="V36" s="94"/>
      <c r="W36" s="94"/>
      <c r="X36" s="94"/>
    </row>
    <row r="37" spans="1:24" s="23" customFormat="1" ht="6" customHeight="1" hidden="1">
      <c r="A37" s="114"/>
      <c r="B37" s="106"/>
      <c r="C37" s="106"/>
      <c r="D37" s="96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4"/>
      <c r="R37" s="94"/>
      <c r="S37" s="95"/>
      <c r="T37" s="94"/>
      <c r="U37" s="94"/>
      <c r="V37" s="94"/>
      <c r="W37" s="94"/>
      <c r="X37" s="94"/>
    </row>
    <row r="38" spans="1:24" s="23" customFormat="1" ht="6" customHeight="1">
      <c r="A38" s="100"/>
      <c r="B38" s="106"/>
      <c r="C38" s="106"/>
      <c r="D38" s="113"/>
      <c r="E38" s="95"/>
      <c r="F38" s="97"/>
      <c r="G38" s="95"/>
      <c r="H38" s="97"/>
      <c r="I38" s="95"/>
      <c r="J38" s="97"/>
      <c r="K38" s="95"/>
      <c r="L38" s="97"/>
      <c r="M38" s="95"/>
      <c r="N38" s="97"/>
      <c r="O38" s="95"/>
      <c r="P38" s="97"/>
      <c r="Q38" s="95"/>
      <c r="R38" s="97"/>
      <c r="S38" s="95"/>
      <c r="T38" s="97"/>
      <c r="U38" s="94"/>
      <c r="V38" s="94"/>
      <c r="W38" s="94"/>
      <c r="X38" s="94"/>
    </row>
    <row r="39" spans="1:24" s="23" customFormat="1" ht="15.75" thickBot="1">
      <c r="A39" s="100" t="s">
        <v>161</v>
      </c>
      <c r="B39" s="106"/>
      <c r="C39" s="106"/>
      <c r="D39" s="119">
        <f>SUM(D25:D36)</f>
        <v>63391</v>
      </c>
      <c r="E39" s="108">
        <f>SUM(E26:E27)</f>
        <v>0</v>
      </c>
      <c r="F39" s="119">
        <f>SUM(F25:F36)</f>
        <v>0</v>
      </c>
      <c r="G39" s="108">
        <f>SUM(G26:G29)</f>
        <v>0</v>
      </c>
      <c r="H39" s="119">
        <f>SUM(H25:H36)</f>
        <v>21735</v>
      </c>
      <c r="I39" s="108">
        <f>SUM(I26:I29)</f>
        <v>0</v>
      </c>
      <c r="J39" s="119">
        <f>SUM(J25:J36)</f>
        <v>0</v>
      </c>
      <c r="K39" s="108">
        <f>SUM(K26:K29)</f>
        <v>0</v>
      </c>
      <c r="L39" s="119">
        <v>17</v>
      </c>
      <c r="M39" s="108">
        <f>SUM(M26:M29)</f>
        <v>0</v>
      </c>
      <c r="N39" s="119">
        <f>SUM(N25:N36)</f>
        <v>81755</v>
      </c>
      <c r="O39" s="108">
        <f>SUM(O26:O29)</f>
        <v>0</v>
      </c>
      <c r="P39" s="119">
        <f>SUM(P25:P36)</f>
        <v>166898</v>
      </c>
      <c r="Q39" s="108">
        <f>SUM(Q26:Q29)</f>
        <v>0</v>
      </c>
      <c r="R39" s="119">
        <f>SUM(R25:R36)</f>
        <v>2077</v>
      </c>
      <c r="S39" s="108">
        <f>SUM(S26:S29)</f>
        <v>0</v>
      </c>
      <c r="T39" s="119">
        <f>SUM(T25:T36)</f>
        <v>168975</v>
      </c>
      <c r="U39" s="94" t="e">
        <f>T39-'[1]BS'!E51</f>
        <v>#VALUE!</v>
      </c>
      <c r="V39" s="94"/>
      <c r="W39" s="94"/>
      <c r="X39" s="94"/>
    </row>
    <row r="40" spans="1:24" s="23" customFormat="1" ht="15">
      <c r="A40" s="100"/>
      <c r="B40" s="106"/>
      <c r="C40" s="106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94"/>
      <c r="V40" s="94"/>
      <c r="W40" s="94"/>
      <c r="X40" s="94"/>
    </row>
    <row r="41" spans="1:24" s="23" customFormat="1" ht="15">
      <c r="A41" s="149" t="s">
        <v>106</v>
      </c>
      <c r="B41" s="150"/>
      <c r="C41" s="150"/>
      <c r="D41" s="151"/>
      <c r="E41" s="151"/>
      <c r="F41" s="151"/>
      <c r="G41" s="152"/>
      <c r="H41" s="151"/>
      <c r="I41" s="152"/>
      <c r="J41" s="151"/>
      <c r="K41" s="152"/>
      <c r="L41" s="151"/>
      <c r="M41" s="152"/>
      <c r="N41" s="151"/>
      <c r="O41" s="151"/>
      <c r="P41" s="151"/>
      <c r="Q41" s="146"/>
      <c r="R41" s="146"/>
      <c r="S41" s="146"/>
      <c r="T41" s="146"/>
      <c r="U41" s="94"/>
      <c r="V41" s="94"/>
      <c r="W41" s="94"/>
      <c r="X41" s="94"/>
    </row>
    <row r="42" spans="1:24" s="23" customFormat="1" ht="15">
      <c r="A42" s="153" t="s">
        <v>107</v>
      </c>
      <c r="B42" s="150"/>
      <c r="C42" s="150"/>
      <c r="D42" s="151"/>
      <c r="E42" s="151"/>
      <c r="F42" s="151"/>
      <c r="G42" s="152"/>
      <c r="H42" s="151"/>
      <c r="I42" s="152"/>
      <c r="J42" s="151"/>
      <c r="K42" s="152"/>
      <c r="L42" s="151"/>
      <c r="M42" s="152"/>
      <c r="N42" s="151"/>
      <c r="O42" s="151"/>
      <c r="P42" s="151"/>
      <c r="Q42" s="146"/>
      <c r="R42" s="146"/>
      <c r="S42" s="146"/>
      <c r="T42" s="146"/>
      <c r="U42" s="94"/>
      <c r="V42" s="94"/>
      <c r="W42" s="94"/>
      <c r="X42" s="94"/>
    </row>
    <row r="43" spans="1:24" s="23" customFormat="1" ht="15">
      <c r="A43" s="153" t="s">
        <v>155</v>
      </c>
      <c r="B43" s="150"/>
      <c r="C43" s="150"/>
      <c r="D43" s="151"/>
      <c r="E43" s="151"/>
      <c r="F43" s="151"/>
      <c r="G43" s="152"/>
      <c r="H43" s="151"/>
      <c r="I43" s="152"/>
      <c r="J43" s="151"/>
      <c r="K43" s="152"/>
      <c r="L43" s="151"/>
      <c r="M43" s="152"/>
      <c r="N43" s="151"/>
      <c r="O43" s="151"/>
      <c r="P43" s="151"/>
      <c r="Q43" s="146"/>
      <c r="R43" s="146"/>
      <c r="S43" s="146"/>
      <c r="T43" s="146"/>
      <c r="U43" s="94"/>
      <c r="V43" s="94"/>
      <c r="W43" s="94"/>
      <c r="X43" s="94"/>
    </row>
    <row r="44" spans="1:24" s="23" customFormat="1" ht="6" customHeight="1">
      <c r="A44" s="154"/>
      <c r="B44" s="150"/>
      <c r="C44" s="150"/>
      <c r="D44" s="137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46"/>
      <c r="R44" s="146"/>
      <c r="S44" s="146"/>
      <c r="T44" s="146"/>
      <c r="U44" s="94"/>
      <c r="V44" s="94"/>
      <c r="W44" s="94"/>
      <c r="X44" s="94"/>
    </row>
    <row r="45" spans="1:24" s="23" customFormat="1" ht="15">
      <c r="A45" s="154" t="s">
        <v>120</v>
      </c>
      <c r="B45" s="150"/>
      <c r="C45" s="150"/>
      <c r="D45" s="152">
        <v>63391</v>
      </c>
      <c r="E45" s="155"/>
      <c r="F45" s="155">
        <v>0</v>
      </c>
      <c r="G45" s="155"/>
      <c r="H45" s="155">
        <v>21735</v>
      </c>
      <c r="I45" s="155"/>
      <c r="J45" s="155">
        <v>0</v>
      </c>
      <c r="K45" s="155"/>
      <c r="L45" s="155">
        <v>-2</v>
      </c>
      <c r="M45" s="155"/>
      <c r="N45" s="155">
        <v>64744</v>
      </c>
      <c r="O45" s="155"/>
      <c r="P45" s="155">
        <f>SUM(D45:N45)</f>
        <v>149868</v>
      </c>
      <c r="Q45" s="146">
        <v>0</v>
      </c>
      <c r="R45" s="146">
        <v>1616</v>
      </c>
      <c r="S45" s="146"/>
      <c r="T45" s="146">
        <f>+P45+R45</f>
        <v>151484</v>
      </c>
      <c r="U45" s="94"/>
      <c r="V45" s="94"/>
      <c r="W45" s="94"/>
      <c r="X45" s="94"/>
    </row>
    <row r="46" spans="1:24" s="23" customFormat="1" ht="5.25" customHeight="1">
      <c r="A46" s="154"/>
      <c r="B46" s="150"/>
      <c r="C46" s="150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6"/>
      <c r="R46" s="146"/>
      <c r="S46" s="146"/>
      <c r="T46" s="146"/>
      <c r="U46" s="94"/>
      <c r="V46" s="94"/>
      <c r="W46" s="94"/>
      <c r="X46" s="94"/>
    </row>
    <row r="47" spans="1:24" s="23" customFormat="1" ht="17.25" customHeight="1">
      <c r="A47" s="154" t="s">
        <v>95</v>
      </c>
      <c r="B47" s="150"/>
      <c r="C47" s="150"/>
      <c r="D47" s="155">
        <v>0</v>
      </c>
      <c r="E47" s="155">
        <v>0</v>
      </c>
      <c r="F47" s="155">
        <v>0</v>
      </c>
      <c r="G47" s="155"/>
      <c r="H47" s="155">
        <v>0</v>
      </c>
      <c r="I47" s="155"/>
      <c r="J47" s="155">
        <v>0</v>
      </c>
      <c r="K47" s="155"/>
      <c r="L47" s="155">
        <v>0</v>
      </c>
      <c r="M47" s="155"/>
      <c r="N47" s="155">
        <v>0</v>
      </c>
      <c r="O47" s="155"/>
      <c r="P47" s="155">
        <f>SUM(D47:N47)</f>
        <v>0</v>
      </c>
      <c r="Q47" s="146"/>
      <c r="R47" s="155">
        <v>-16</v>
      </c>
      <c r="S47" s="155"/>
      <c r="T47" s="146">
        <f>SUM(P47:R47)</f>
        <v>-16</v>
      </c>
      <c r="U47" s="94"/>
      <c r="V47" s="94"/>
      <c r="W47" s="94"/>
      <c r="X47" s="94"/>
    </row>
    <row r="48" spans="1:24" s="23" customFormat="1" ht="6" customHeight="1">
      <c r="A48" s="154"/>
      <c r="B48" s="150"/>
      <c r="C48" s="150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>
        <f>SUM(D48:N48)</f>
        <v>0</v>
      </c>
      <c r="Q48" s="146"/>
      <c r="R48" s="155"/>
      <c r="S48" s="146"/>
      <c r="T48" s="146">
        <f>SUM(P48:R48)</f>
        <v>0</v>
      </c>
      <c r="U48" s="94"/>
      <c r="V48" s="94"/>
      <c r="W48" s="94"/>
      <c r="X48" s="94"/>
    </row>
    <row r="49" spans="1:20" ht="15">
      <c r="A49" s="156" t="s">
        <v>121</v>
      </c>
      <c r="B49" s="157"/>
      <c r="C49" s="157"/>
      <c r="D49" s="146">
        <v>0</v>
      </c>
      <c r="E49" s="146"/>
      <c r="F49" s="146">
        <v>0</v>
      </c>
      <c r="G49" s="146"/>
      <c r="H49" s="146">
        <v>0</v>
      </c>
      <c r="I49" s="146"/>
      <c r="J49" s="146">
        <v>0</v>
      </c>
      <c r="K49" s="146"/>
      <c r="L49" s="146">
        <v>0</v>
      </c>
      <c r="M49" s="146"/>
      <c r="N49" s="146">
        <v>7164</v>
      </c>
      <c r="O49" s="146"/>
      <c r="P49" s="155">
        <f>SUM(D49:N49)</f>
        <v>7164</v>
      </c>
      <c r="Q49" s="146"/>
      <c r="R49" s="146">
        <v>-21</v>
      </c>
      <c r="S49" s="146"/>
      <c r="T49" s="146">
        <f>SUM(P49:R49)</f>
        <v>7143</v>
      </c>
    </row>
    <row r="50" spans="1:20" ht="6.75" customHeight="1">
      <c r="A50" s="156"/>
      <c r="B50" s="157"/>
      <c r="C50" s="15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55"/>
      <c r="Q50" s="146"/>
      <c r="R50" s="146"/>
      <c r="S50" s="146"/>
      <c r="T50" s="146"/>
    </row>
    <row r="51" spans="1:20" ht="15" customHeight="1" hidden="1">
      <c r="A51" s="156" t="s">
        <v>131</v>
      </c>
      <c r="B51" s="157"/>
      <c r="C51" s="15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55"/>
      <c r="Q51" s="146"/>
      <c r="R51" s="146"/>
      <c r="S51" s="146"/>
      <c r="T51" s="146"/>
    </row>
    <row r="52" spans="1:20" ht="15" customHeight="1" hidden="1">
      <c r="A52" s="156" t="s">
        <v>133</v>
      </c>
      <c r="B52" s="157"/>
      <c r="C52" s="157"/>
      <c r="D52" s="146">
        <v>0</v>
      </c>
      <c r="E52" s="146"/>
      <c r="F52" s="146">
        <v>0</v>
      </c>
      <c r="G52" s="146"/>
      <c r="H52" s="146">
        <v>0</v>
      </c>
      <c r="I52" s="146"/>
      <c r="J52" s="146">
        <v>0</v>
      </c>
      <c r="K52" s="146"/>
      <c r="L52" s="146">
        <v>0</v>
      </c>
      <c r="M52" s="146"/>
      <c r="N52" s="146">
        <v>0</v>
      </c>
      <c r="O52" s="146"/>
      <c r="P52" s="155">
        <f>SUM(D52:N52)</f>
        <v>0</v>
      </c>
      <c r="Q52" s="146"/>
      <c r="R52" s="146">
        <v>0</v>
      </c>
      <c r="S52" s="146"/>
      <c r="T52" s="146">
        <f>SUM(P52:R52)</f>
        <v>0</v>
      </c>
    </row>
    <row r="53" spans="1:20" ht="6.75" customHeight="1" hidden="1">
      <c r="A53" s="156"/>
      <c r="B53" s="157"/>
      <c r="C53" s="157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55"/>
      <c r="Q53" s="146"/>
      <c r="R53" s="146"/>
      <c r="S53" s="146"/>
      <c r="T53" s="146"/>
    </row>
    <row r="54" spans="1:20" ht="15">
      <c r="A54" s="154" t="s">
        <v>126</v>
      </c>
      <c r="B54" s="157">
        <v>8</v>
      </c>
      <c r="C54" s="157"/>
      <c r="D54" s="146">
        <v>0</v>
      </c>
      <c r="E54" s="146"/>
      <c r="F54" s="146">
        <v>0</v>
      </c>
      <c r="G54" s="146"/>
      <c r="H54" s="146">
        <v>0</v>
      </c>
      <c r="I54" s="146"/>
      <c r="J54" s="146">
        <v>0</v>
      </c>
      <c r="K54" s="146"/>
      <c r="L54" s="146">
        <v>0</v>
      </c>
      <c r="M54" s="146"/>
      <c r="N54" s="146">
        <v>-2777</v>
      </c>
      <c r="O54" s="146"/>
      <c r="P54" s="155">
        <f>SUM(D54:N54)</f>
        <v>-2777</v>
      </c>
      <c r="Q54" s="146"/>
      <c r="R54" s="146">
        <v>0</v>
      </c>
      <c r="S54" s="146"/>
      <c r="T54" s="146">
        <f>SUM(P54:R54)</f>
        <v>-2777</v>
      </c>
    </row>
    <row r="55" spans="1:24" s="23" customFormat="1" ht="6.75" customHeight="1">
      <c r="A55" s="158"/>
      <c r="B55" s="150"/>
      <c r="C55" s="150"/>
      <c r="D55" s="147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46"/>
      <c r="R55" s="146"/>
      <c r="S55" s="155"/>
      <c r="T55" s="146"/>
      <c r="U55" s="94"/>
      <c r="V55" s="94"/>
      <c r="W55" s="94"/>
      <c r="X55" s="94"/>
    </row>
    <row r="56" spans="1:24" s="23" customFormat="1" ht="6" customHeight="1">
      <c r="A56" s="154"/>
      <c r="B56" s="150"/>
      <c r="C56" s="150"/>
      <c r="D56" s="137"/>
      <c r="E56" s="155"/>
      <c r="F56" s="159"/>
      <c r="G56" s="155"/>
      <c r="H56" s="159"/>
      <c r="I56" s="155"/>
      <c r="J56" s="159"/>
      <c r="K56" s="155"/>
      <c r="L56" s="159"/>
      <c r="M56" s="155"/>
      <c r="N56" s="159"/>
      <c r="O56" s="155"/>
      <c r="P56" s="159"/>
      <c r="Q56" s="155"/>
      <c r="R56" s="159"/>
      <c r="S56" s="155"/>
      <c r="T56" s="159"/>
      <c r="U56" s="94"/>
      <c r="V56" s="94"/>
      <c r="W56" s="94"/>
      <c r="X56" s="94"/>
    </row>
    <row r="57" spans="1:24" s="23" customFormat="1" ht="15">
      <c r="A57" s="154" t="s">
        <v>156</v>
      </c>
      <c r="B57" s="150"/>
      <c r="C57" s="150"/>
      <c r="D57" s="152">
        <f aca="true" t="shared" si="0" ref="D57:T57">SUM(D45:D54)</f>
        <v>63391</v>
      </c>
      <c r="E57" s="152">
        <f t="shared" si="0"/>
        <v>0</v>
      </c>
      <c r="F57" s="152">
        <f t="shared" si="0"/>
        <v>0</v>
      </c>
      <c r="G57" s="152">
        <f t="shared" si="0"/>
        <v>0</v>
      </c>
      <c r="H57" s="152">
        <f t="shared" si="0"/>
        <v>21735</v>
      </c>
      <c r="I57" s="152">
        <f t="shared" si="0"/>
        <v>0</v>
      </c>
      <c r="J57" s="152">
        <f t="shared" si="0"/>
        <v>0</v>
      </c>
      <c r="K57" s="152">
        <f t="shared" si="0"/>
        <v>0</v>
      </c>
      <c r="L57" s="152">
        <f t="shared" si="0"/>
        <v>-2</v>
      </c>
      <c r="M57" s="152">
        <f t="shared" si="0"/>
        <v>0</v>
      </c>
      <c r="N57" s="152">
        <f t="shared" si="0"/>
        <v>69131</v>
      </c>
      <c r="O57" s="152">
        <f t="shared" si="0"/>
        <v>0</v>
      </c>
      <c r="P57" s="152">
        <f t="shared" si="0"/>
        <v>154255</v>
      </c>
      <c r="Q57" s="152">
        <f t="shared" si="0"/>
        <v>0</v>
      </c>
      <c r="R57" s="152">
        <f t="shared" si="0"/>
        <v>1579</v>
      </c>
      <c r="S57" s="152">
        <f t="shared" si="0"/>
        <v>0</v>
      </c>
      <c r="T57" s="152">
        <f t="shared" si="0"/>
        <v>155834</v>
      </c>
      <c r="U57" s="94">
        <f>T57-'[1]BS'!E74</f>
        <v>4357</v>
      </c>
      <c r="V57" s="94"/>
      <c r="W57" s="94"/>
      <c r="X57" s="94"/>
    </row>
    <row r="58" spans="1:20" ht="6.75" customHeight="1" thickBot="1">
      <c r="A58" s="160"/>
      <c r="B58" s="150"/>
      <c r="C58" s="150"/>
      <c r="D58" s="161"/>
      <c r="E58" s="155"/>
      <c r="F58" s="161"/>
      <c r="G58" s="155"/>
      <c r="H58" s="161"/>
      <c r="I58" s="155"/>
      <c r="J58" s="161"/>
      <c r="K58" s="155"/>
      <c r="L58" s="161"/>
      <c r="M58" s="155"/>
      <c r="N58" s="161"/>
      <c r="O58" s="155"/>
      <c r="P58" s="161"/>
      <c r="Q58" s="155"/>
      <c r="R58" s="161"/>
      <c r="S58" s="155"/>
      <c r="T58" s="161"/>
    </row>
    <row r="59" spans="1:20" ht="5.25" customHeight="1">
      <c r="A59" s="160"/>
      <c r="B59" s="150"/>
      <c r="C59" s="150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6"/>
      <c r="S59" s="146"/>
      <c r="T59" s="146"/>
    </row>
    <row r="60" spans="1:24" s="100" customFormat="1" ht="9.75" customHeight="1">
      <c r="A60" s="115"/>
      <c r="B60" s="106"/>
      <c r="C60" s="106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4" s="10" customFormat="1" ht="15">
      <c r="A61" s="190" t="s">
        <v>142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22"/>
      <c r="V61" s="22"/>
      <c r="W61" s="22"/>
      <c r="X61" s="22"/>
    </row>
    <row r="62" spans="1:24" s="10" customFormat="1" ht="4.5" customHeight="1">
      <c r="A62" s="1"/>
      <c r="B62" s="27"/>
      <c r="C62" s="2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10" customFormat="1" ht="15">
      <c r="A63" s="1" t="str">
        <f>+'IS'!A63</f>
        <v>The notes set out on pages 5 to 12 form an integral part of the interim financial report.</v>
      </c>
      <c r="B63" s="27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10" customFormat="1" ht="15">
      <c r="A64" s="1"/>
      <c r="B64" s="27"/>
      <c r="C64" s="27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10" customFormat="1" ht="15">
      <c r="A65" s="1"/>
      <c r="B65" s="27"/>
      <c r="C65" s="27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10" customFormat="1" ht="15">
      <c r="A66" s="1"/>
      <c r="B66" s="27"/>
      <c r="C66" s="2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10" customFormat="1" ht="15">
      <c r="A67" s="1"/>
      <c r="B67" s="27"/>
      <c r="C67" s="2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10" customFormat="1" ht="15">
      <c r="A68" s="1"/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10" customFormat="1" ht="15">
      <c r="A69" s="1"/>
      <c r="B69" s="27"/>
      <c r="C69" s="2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10" customFormat="1" ht="15">
      <c r="A70" s="48" t="s">
        <v>44</v>
      </c>
      <c r="B70" s="49"/>
      <c r="C70" s="49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2"/>
      <c r="V70" s="22"/>
      <c r="W70" s="22"/>
      <c r="X70" s="22"/>
    </row>
    <row r="71" spans="1:24" s="10" customFormat="1" ht="15">
      <c r="A71" s="120" t="str">
        <f>+'IS'!A74</f>
        <v>PCB Financial Report For Second Quarter Ended 30.06.2008</v>
      </c>
      <c r="B71" s="50"/>
      <c r="C71" s="5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22"/>
      <c r="O71" s="22"/>
      <c r="P71" s="22"/>
      <c r="Q71" s="22"/>
      <c r="R71" s="22"/>
      <c r="S71" s="22"/>
      <c r="T71" s="116" t="s">
        <v>147</v>
      </c>
      <c r="U71" s="22"/>
      <c r="V71" s="22"/>
      <c r="W71" s="22"/>
      <c r="X71" s="22"/>
    </row>
    <row r="72" spans="2:24" s="10" customFormat="1" ht="15"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2:24" s="10" customFormat="1" ht="15"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2:24" s="10" customFormat="1" ht="15"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24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s="10" customFormat="1" ht="15">
      <c r="A76" s="185"/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s="10" customFormat="1" ht="15">
      <c r="A77" s="185"/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 customHeight="1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10" customFormat="1" ht="15">
      <c r="B148" s="27"/>
      <c r="C148" s="27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10" customFormat="1" ht="15">
      <c r="B149" s="27"/>
      <c r="C149" s="27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10" customFormat="1" ht="15">
      <c r="B150" s="27"/>
      <c r="C150" s="27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10" customFormat="1" ht="15">
      <c r="B151" s="27"/>
      <c r="C151" s="27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10" customFormat="1" ht="15">
      <c r="B152" s="27"/>
      <c r="C152" s="27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10" customFormat="1" ht="15">
      <c r="B153" s="27"/>
      <c r="C153" s="27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10" customFormat="1" ht="15">
      <c r="B154" s="27"/>
      <c r="C154" s="27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10" customFormat="1" ht="15">
      <c r="B155" s="27"/>
      <c r="C155" s="27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10" customFormat="1" ht="15">
      <c r="B156" s="27"/>
      <c r="C156" s="27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10" customFormat="1" ht="15">
      <c r="B157" s="27"/>
      <c r="C157" s="27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10" customFormat="1" ht="15">
      <c r="B158" s="27"/>
      <c r="C158" s="27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10" customFormat="1" ht="15">
      <c r="B159" s="27"/>
      <c r="C159" s="27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10" customFormat="1" ht="15">
      <c r="B160" s="27"/>
      <c r="C160" s="2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10" customFormat="1" ht="15">
      <c r="B161" s="27"/>
      <c r="C161" s="27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10" customFormat="1" ht="15">
      <c r="B162" s="27"/>
      <c r="C162" s="27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10" customFormat="1" ht="15">
      <c r="B163" s="27"/>
      <c r="C163" s="27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10" customFormat="1" ht="15">
      <c r="B164" s="27"/>
      <c r="C164" s="27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10" customFormat="1" ht="15">
      <c r="B165" s="27"/>
      <c r="C165" s="27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10" customFormat="1" ht="15">
      <c r="B166" s="27"/>
      <c r="C166" s="27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10" customFormat="1" ht="15">
      <c r="B167" s="27"/>
      <c r="C167" s="27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s="10" customFormat="1" ht="15">
      <c r="B168" s="27"/>
      <c r="C168" s="27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s="10" customFormat="1" ht="15">
      <c r="B169" s="27"/>
      <c r="C169" s="27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</sheetData>
  <mergeCells count="9">
    <mergeCell ref="A1:T1"/>
    <mergeCell ref="A2:T2"/>
    <mergeCell ref="A3:T3"/>
    <mergeCell ref="A6:T6"/>
    <mergeCell ref="A76:A77"/>
    <mergeCell ref="A7:T7"/>
    <mergeCell ref="D12:P12"/>
    <mergeCell ref="E14:L14"/>
    <mergeCell ref="A61:T61"/>
  </mergeCells>
  <printOptions/>
  <pageMargins left="0.75" right="0.75" top="0.48" bottom="0.42" header="0.28" footer="0.36"/>
  <pageSetup fitToHeight="1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80" zoomScaleNormal="80" workbookViewId="0" topLeftCell="A1">
      <selection activeCell="Q26" sqref="Q26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81" t="str">
        <f>+'IS'!A1</f>
        <v>PRINSIPTEK CORPORATION BERHAD </v>
      </c>
      <c r="B1" s="181"/>
      <c r="C1" s="181"/>
      <c r="D1" s="181"/>
      <c r="E1" s="181"/>
      <c r="F1" s="181"/>
      <c r="G1" s="181"/>
      <c r="H1" s="29"/>
      <c r="I1" s="29"/>
      <c r="J1" s="29"/>
      <c r="K1" s="29"/>
      <c r="L1" s="17"/>
      <c r="M1" s="17"/>
    </row>
    <row r="2" spans="1:13" ht="15" customHeight="1">
      <c r="A2" s="181" t="str">
        <f>+'IS'!A2</f>
        <v>(Company No. 595000-H)</v>
      </c>
      <c r="B2" s="181"/>
      <c r="C2" s="181"/>
      <c r="D2" s="181"/>
      <c r="E2" s="181"/>
      <c r="F2" s="181"/>
      <c r="G2" s="181"/>
      <c r="H2" s="29"/>
      <c r="I2" s="29"/>
      <c r="J2" s="29"/>
      <c r="K2" s="29"/>
      <c r="L2" s="17"/>
      <c r="M2" s="17"/>
    </row>
    <row r="3" spans="1:13" ht="15" customHeight="1">
      <c r="A3" s="181" t="str">
        <f>+'IS'!A3</f>
        <v>(Incorporated in Malaysia)</v>
      </c>
      <c r="B3" s="181"/>
      <c r="C3" s="181"/>
      <c r="D3" s="181"/>
      <c r="E3" s="181"/>
      <c r="F3" s="181"/>
      <c r="G3" s="181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84" t="s">
        <v>43</v>
      </c>
      <c r="B6" s="184"/>
      <c r="C6" s="184"/>
      <c r="D6" s="184"/>
      <c r="E6" s="184"/>
      <c r="F6" s="184"/>
      <c r="G6" s="184"/>
      <c r="H6" s="71"/>
      <c r="I6" s="71"/>
      <c r="J6" s="71"/>
      <c r="K6" s="71"/>
      <c r="L6" s="17"/>
      <c r="M6" s="17"/>
    </row>
    <row r="7" spans="1:13" ht="15.75" thickBot="1">
      <c r="A7" s="180" t="str">
        <f>+'IS'!A7</f>
        <v>FOR THE SECOND FINANCIAL QUARTER ENDED 30 JUNE 2008</v>
      </c>
      <c r="B7" s="180"/>
      <c r="C7" s="180"/>
      <c r="D7" s="180"/>
      <c r="E7" s="180"/>
      <c r="F7" s="180"/>
      <c r="G7" s="180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25</v>
      </c>
      <c r="B10" s="18"/>
    </row>
    <row r="11" spans="1:7" ht="4.5" customHeight="1">
      <c r="A11" s="18"/>
      <c r="B11" s="18"/>
      <c r="G11" s="118"/>
    </row>
    <row r="12" spans="1:7" ht="15.75" customHeight="1">
      <c r="A12" s="18"/>
      <c r="B12" s="18"/>
      <c r="G12" s="34"/>
    </row>
    <row r="13" spans="1:7" ht="15">
      <c r="A13" s="18"/>
      <c r="B13" s="18"/>
      <c r="E13" s="16" t="s">
        <v>72</v>
      </c>
      <c r="G13" s="133" t="s">
        <v>82</v>
      </c>
    </row>
    <row r="14" spans="1:7" ht="15">
      <c r="A14" s="18"/>
      <c r="B14" s="18"/>
      <c r="E14" s="29" t="s">
        <v>61</v>
      </c>
      <c r="F14" s="8"/>
      <c r="G14" s="133" t="s">
        <v>58</v>
      </c>
    </row>
    <row r="15" spans="1:9" ht="15">
      <c r="A15" s="18"/>
      <c r="B15" s="18"/>
      <c r="E15" s="29" t="s">
        <v>63</v>
      </c>
      <c r="F15" s="8"/>
      <c r="G15" s="133" t="s">
        <v>81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30.06.2008</v>
      </c>
      <c r="F16" s="8"/>
      <c r="G16" s="134" t="s">
        <v>153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35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34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33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33"/>
      <c r="H20" s="27"/>
      <c r="I20" s="33"/>
      <c r="J20" s="13"/>
    </row>
    <row r="21" spans="1:10" s="10" customFormat="1" ht="15">
      <c r="A21" s="38" t="s">
        <v>33</v>
      </c>
      <c r="B21" s="27"/>
      <c r="C21" s="27"/>
      <c r="D21" s="27"/>
      <c r="E21" s="29"/>
      <c r="F21" s="8"/>
      <c r="G21" s="133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6"/>
      <c r="H22" s="27"/>
      <c r="J22" s="13"/>
    </row>
    <row r="23" spans="1:14" s="10" customFormat="1" ht="15">
      <c r="A23" s="10" t="s">
        <v>15</v>
      </c>
      <c r="E23" s="113">
        <v>7447</v>
      </c>
      <c r="F23" s="81"/>
      <c r="G23" s="137">
        <v>9872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138</v>
      </c>
      <c r="E24" s="121"/>
      <c r="F24" s="81"/>
      <c r="G24" s="138"/>
      <c r="H24" s="22"/>
      <c r="I24" s="26"/>
      <c r="J24" s="22"/>
    </row>
    <row r="25" spans="2:11" s="10" customFormat="1" ht="15">
      <c r="B25" s="39" t="s">
        <v>28</v>
      </c>
      <c r="E25" s="121">
        <f>157+220-203</f>
        <v>174</v>
      </c>
      <c r="F25" s="81"/>
      <c r="G25" s="138">
        <v>252</v>
      </c>
      <c r="H25" s="22"/>
      <c r="I25" s="26"/>
      <c r="J25" s="22"/>
      <c r="K25" s="10" t="s">
        <v>44</v>
      </c>
    </row>
    <row r="26" spans="2:10" s="10" customFormat="1" ht="15">
      <c r="B26" s="39" t="s">
        <v>29</v>
      </c>
      <c r="E26" s="121">
        <v>-931</v>
      </c>
      <c r="F26" s="81"/>
      <c r="G26" s="138">
        <v>-226</v>
      </c>
      <c r="H26" s="22"/>
      <c r="I26" s="26"/>
      <c r="J26" s="22"/>
    </row>
    <row r="27" spans="2:10" s="10" customFormat="1" ht="6" customHeight="1">
      <c r="B27" s="39"/>
      <c r="E27" s="122"/>
      <c r="F27" s="81"/>
      <c r="G27" s="139"/>
      <c r="H27" s="22"/>
      <c r="I27" s="26"/>
      <c r="J27" s="22"/>
    </row>
    <row r="28" spans="2:10" s="10" customFormat="1" ht="6" customHeight="1">
      <c r="B28" s="39"/>
      <c r="E28" s="121"/>
      <c r="F28" s="81"/>
      <c r="G28" s="138"/>
      <c r="H28" s="22"/>
      <c r="I28" s="26"/>
      <c r="J28" s="22"/>
    </row>
    <row r="29" spans="1:10" s="10" customFormat="1" ht="15">
      <c r="A29" s="39" t="s">
        <v>30</v>
      </c>
      <c r="E29" s="121">
        <f>SUM(E23:E26)</f>
        <v>6690</v>
      </c>
      <c r="F29" s="81"/>
      <c r="G29" s="138">
        <f>SUM(G23:G26)</f>
        <v>9898</v>
      </c>
      <c r="H29" s="22"/>
      <c r="I29" s="26"/>
      <c r="J29" s="22"/>
    </row>
    <row r="30" spans="2:10" s="10" customFormat="1" ht="15">
      <c r="B30" s="36" t="s">
        <v>31</v>
      </c>
      <c r="E30" s="121">
        <f>27055+3500-133</f>
        <v>30422</v>
      </c>
      <c r="F30" s="81"/>
      <c r="G30" s="138">
        <v>-6270</v>
      </c>
      <c r="H30" s="22"/>
      <c r="I30" s="22"/>
      <c r="J30" s="22"/>
    </row>
    <row r="31" spans="2:10" s="10" customFormat="1" ht="15">
      <c r="B31" s="36" t="s">
        <v>32</v>
      </c>
      <c r="E31" s="121">
        <f>-29323-3367</f>
        <v>-32690</v>
      </c>
      <c r="F31" s="81"/>
      <c r="G31" s="138">
        <v>-8592</v>
      </c>
      <c r="H31" s="22"/>
      <c r="I31" s="26"/>
      <c r="J31" s="22"/>
    </row>
    <row r="32" spans="2:10" s="10" customFormat="1" ht="6" customHeight="1">
      <c r="B32" s="36"/>
      <c r="E32" s="122"/>
      <c r="F32" s="81"/>
      <c r="G32" s="139"/>
      <c r="H32" s="22"/>
      <c r="I32" s="26"/>
      <c r="J32" s="22"/>
    </row>
    <row r="33" spans="2:10" s="10" customFormat="1" ht="6" customHeight="1">
      <c r="B33" s="36"/>
      <c r="E33" s="121"/>
      <c r="F33" s="81"/>
      <c r="G33" s="138"/>
      <c r="H33" s="22"/>
      <c r="I33" s="26"/>
      <c r="J33" s="22"/>
    </row>
    <row r="34" spans="1:10" s="10" customFormat="1" ht="15">
      <c r="A34" s="10" t="s">
        <v>111</v>
      </c>
      <c r="B34" s="36"/>
      <c r="E34" s="121">
        <f>SUM(E29:E31)</f>
        <v>4422</v>
      </c>
      <c r="F34" s="81"/>
      <c r="G34" s="138">
        <f>SUM(G29:G31)</f>
        <v>-4964</v>
      </c>
      <c r="H34" s="22"/>
      <c r="I34" s="26"/>
      <c r="J34" s="22"/>
    </row>
    <row r="35" spans="2:10" s="10" customFormat="1" ht="15">
      <c r="B35" s="40" t="s">
        <v>39</v>
      </c>
      <c r="E35" s="121">
        <v>306</v>
      </c>
      <c r="F35" s="81"/>
      <c r="G35" s="138">
        <v>922</v>
      </c>
      <c r="H35" s="22"/>
      <c r="I35" s="26"/>
      <c r="J35" s="22"/>
    </row>
    <row r="36" spans="2:10" s="10" customFormat="1" ht="15">
      <c r="B36" s="36" t="s">
        <v>35</v>
      </c>
      <c r="E36" s="121">
        <v>-4018</v>
      </c>
      <c r="F36" s="81"/>
      <c r="G36" s="138">
        <v>-3304</v>
      </c>
      <c r="H36" s="22"/>
      <c r="I36" s="26"/>
      <c r="J36" s="22"/>
    </row>
    <row r="37" spans="2:10" s="10" customFormat="1" ht="15">
      <c r="B37" s="36" t="s">
        <v>36</v>
      </c>
      <c r="E37" s="121">
        <v>-2112</v>
      </c>
      <c r="F37" s="81"/>
      <c r="G37" s="138">
        <v>-1874</v>
      </c>
      <c r="H37" s="22"/>
      <c r="I37" s="26"/>
      <c r="J37" s="22"/>
    </row>
    <row r="38" spans="2:10" s="10" customFormat="1" ht="6" customHeight="1">
      <c r="B38" s="36"/>
      <c r="E38" s="122"/>
      <c r="F38" s="81"/>
      <c r="G38" s="139"/>
      <c r="H38" s="22"/>
      <c r="I38" s="26"/>
      <c r="J38" s="22"/>
    </row>
    <row r="39" spans="2:10" s="10" customFormat="1" ht="6" customHeight="1">
      <c r="B39" s="36"/>
      <c r="E39" s="121"/>
      <c r="F39" s="81"/>
      <c r="G39" s="138"/>
      <c r="H39" s="22"/>
      <c r="I39" s="26"/>
      <c r="J39" s="22"/>
    </row>
    <row r="40" spans="1:10" s="10" customFormat="1" ht="15">
      <c r="A40" s="36" t="s">
        <v>163</v>
      </c>
      <c r="B40" s="36"/>
      <c r="E40" s="121">
        <f>SUM(E34:E37)</f>
        <v>-1402</v>
      </c>
      <c r="F40" s="81"/>
      <c r="G40" s="138">
        <f>SUM(G34:G37)</f>
        <v>-9220</v>
      </c>
      <c r="H40" s="22"/>
      <c r="I40" s="26"/>
      <c r="J40" s="22"/>
    </row>
    <row r="41" spans="5:10" s="10" customFormat="1" ht="6" customHeight="1">
      <c r="E41" s="122"/>
      <c r="F41" s="81"/>
      <c r="G41" s="139"/>
      <c r="H41" s="22"/>
      <c r="I41" s="22"/>
      <c r="J41" s="22"/>
    </row>
    <row r="42" spans="5:10" s="10" customFormat="1" ht="6" customHeight="1">
      <c r="E42" s="121"/>
      <c r="F42" s="81"/>
      <c r="G42" s="138"/>
      <c r="H42" s="22"/>
      <c r="I42" s="22"/>
      <c r="J42" s="22"/>
    </row>
    <row r="43" spans="1:10" s="10" customFormat="1" ht="15">
      <c r="A43" s="38" t="s">
        <v>34</v>
      </c>
      <c r="B43" s="40"/>
      <c r="E43" s="121"/>
      <c r="F43" s="81"/>
      <c r="G43" s="138"/>
      <c r="H43" s="22"/>
      <c r="I43" s="22"/>
      <c r="J43" s="22"/>
    </row>
    <row r="44" spans="1:10" s="10" customFormat="1" ht="6" customHeight="1">
      <c r="A44" s="38"/>
      <c r="B44" s="40"/>
      <c r="E44" s="121"/>
      <c r="F44" s="81"/>
      <c r="G44" s="138"/>
      <c r="H44" s="22"/>
      <c r="I44" s="22"/>
      <c r="J44" s="22"/>
    </row>
    <row r="45" spans="1:10" s="10" customFormat="1" ht="15">
      <c r="A45" s="40" t="s">
        <v>47</v>
      </c>
      <c r="E45" s="121">
        <v>824</v>
      </c>
      <c r="F45" s="81"/>
      <c r="G45" s="138">
        <v>0</v>
      </c>
      <c r="H45" s="22"/>
      <c r="I45" s="26"/>
      <c r="J45" s="22"/>
    </row>
    <row r="46" spans="1:10" s="10" customFormat="1" ht="15">
      <c r="A46" s="40" t="s">
        <v>37</v>
      </c>
      <c r="E46" s="121">
        <v>-219</v>
      </c>
      <c r="F46" s="81"/>
      <c r="G46" s="138">
        <v>-1818</v>
      </c>
      <c r="H46" s="22"/>
      <c r="I46" s="26"/>
      <c r="J46" s="22"/>
    </row>
    <row r="47" spans="1:10" s="10" customFormat="1" ht="15" hidden="1">
      <c r="A47" s="40" t="s">
        <v>132</v>
      </c>
      <c r="E47" s="121">
        <v>0</v>
      </c>
      <c r="F47" s="81"/>
      <c r="G47" s="138">
        <v>0</v>
      </c>
      <c r="H47" s="22"/>
      <c r="I47" s="26"/>
      <c r="J47" s="22"/>
    </row>
    <row r="48" spans="1:10" s="10" customFormat="1" ht="15" hidden="1">
      <c r="A48" s="40" t="s">
        <v>127</v>
      </c>
      <c r="E48" s="121">
        <v>0</v>
      </c>
      <c r="F48" s="81"/>
      <c r="G48" s="138">
        <v>0</v>
      </c>
      <c r="H48" s="22"/>
      <c r="I48" s="26"/>
      <c r="J48" s="22"/>
    </row>
    <row r="49" spans="5:10" s="10" customFormat="1" ht="5.25" customHeight="1">
      <c r="E49" s="121"/>
      <c r="F49" s="81"/>
      <c r="G49" s="138"/>
      <c r="H49" s="22"/>
      <c r="I49" s="26"/>
      <c r="J49" s="22"/>
    </row>
    <row r="50" spans="1:10" s="10" customFormat="1" ht="5.25" customHeight="1">
      <c r="A50" s="40"/>
      <c r="B50" s="40"/>
      <c r="E50" s="123"/>
      <c r="F50" s="81"/>
      <c r="G50" s="140"/>
      <c r="H50" s="22"/>
      <c r="I50" s="26"/>
      <c r="J50" s="22"/>
    </row>
    <row r="51" spans="1:10" s="10" customFormat="1" ht="15">
      <c r="A51" s="40" t="s">
        <v>164</v>
      </c>
      <c r="E51" s="121">
        <f>SUM(E45:E50)</f>
        <v>605</v>
      </c>
      <c r="F51" s="81"/>
      <c r="G51" s="138">
        <f>SUM(G45:G50)</f>
        <v>-1818</v>
      </c>
      <c r="H51" s="22"/>
      <c r="I51" s="26"/>
      <c r="J51" s="22"/>
    </row>
    <row r="52" spans="1:10" s="10" customFormat="1" ht="5.25" customHeight="1">
      <c r="A52" s="40"/>
      <c r="B52" s="40"/>
      <c r="E52" s="122"/>
      <c r="F52" s="81"/>
      <c r="G52" s="139"/>
      <c r="H52" s="22"/>
      <c r="I52" s="26"/>
      <c r="J52" s="22"/>
    </row>
    <row r="53" spans="1:10" s="10" customFormat="1" ht="5.25" customHeight="1">
      <c r="A53" s="40"/>
      <c r="B53" s="40"/>
      <c r="E53" s="121"/>
      <c r="F53" s="81"/>
      <c r="G53" s="138"/>
      <c r="H53" s="22"/>
      <c r="I53" s="26"/>
      <c r="J53" s="22"/>
    </row>
    <row r="54" spans="1:10" s="10" customFormat="1" ht="15">
      <c r="A54" s="38" t="s">
        <v>38</v>
      </c>
      <c r="B54" s="40"/>
      <c r="E54" s="121"/>
      <c r="F54" s="81"/>
      <c r="G54" s="138"/>
      <c r="H54" s="22"/>
      <c r="I54" s="26"/>
      <c r="J54" s="22"/>
    </row>
    <row r="55" spans="1:10" s="10" customFormat="1" ht="4.5" customHeight="1">
      <c r="A55" s="38"/>
      <c r="B55" s="40"/>
      <c r="E55" s="121"/>
      <c r="F55" s="81"/>
      <c r="G55" s="138"/>
      <c r="H55" s="22"/>
      <c r="I55" s="26"/>
      <c r="J55" s="22"/>
    </row>
    <row r="56" spans="1:10" s="10" customFormat="1" ht="15" hidden="1">
      <c r="A56" s="40" t="s">
        <v>130</v>
      </c>
      <c r="B56" s="40"/>
      <c r="E56" s="121">
        <v>0</v>
      </c>
      <c r="F56" s="81"/>
      <c r="G56" s="138">
        <v>0</v>
      </c>
      <c r="H56" s="22"/>
      <c r="I56" s="26"/>
      <c r="J56" s="22"/>
    </row>
    <row r="57" spans="1:10" s="10" customFormat="1" ht="15">
      <c r="A57" s="40" t="s">
        <v>108</v>
      </c>
      <c r="E57" s="121">
        <v>-65</v>
      </c>
      <c r="F57" s="81"/>
      <c r="G57" s="138">
        <v>-95</v>
      </c>
      <c r="H57" s="22"/>
      <c r="I57" s="26"/>
      <c r="J57" s="22"/>
    </row>
    <row r="58" spans="1:10" s="10" customFormat="1" ht="15">
      <c r="A58" s="40" t="s">
        <v>157</v>
      </c>
      <c r="E58" s="121">
        <v>-1392</v>
      </c>
      <c r="F58" s="81"/>
      <c r="G58" s="138">
        <v>0</v>
      </c>
      <c r="H58" s="22"/>
      <c r="I58" s="26"/>
      <c r="J58" s="22"/>
    </row>
    <row r="59" spans="1:10" s="10" customFormat="1" ht="15" hidden="1">
      <c r="A59" s="40" t="s">
        <v>134</v>
      </c>
      <c r="E59" s="121">
        <v>0</v>
      </c>
      <c r="F59" s="81"/>
      <c r="G59" s="138">
        <v>0</v>
      </c>
      <c r="H59" s="22"/>
      <c r="I59" s="26"/>
      <c r="J59" s="22"/>
    </row>
    <row r="60" spans="1:10" s="10" customFormat="1" ht="15">
      <c r="A60" s="40" t="s">
        <v>136</v>
      </c>
      <c r="C60" s="27">
        <v>21</v>
      </c>
      <c r="E60" s="121">
        <v>0</v>
      </c>
      <c r="F60" s="81"/>
      <c r="G60" s="138">
        <v>10760</v>
      </c>
      <c r="H60" s="22"/>
      <c r="I60" s="26"/>
      <c r="J60" s="22"/>
    </row>
    <row r="61" spans="1:10" s="10" customFormat="1" ht="15" hidden="1">
      <c r="A61" s="117" t="s">
        <v>115</v>
      </c>
      <c r="B61" s="100"/>
      <c r="C61" s="27"/>
      <c r="E61" s="121">
        <v>0</v>
      </c>
      <c r="F61" s="81"/>
      <c r="G61" s="138">
        <v>0</v>
      </c>
      <c r="H61" s="22"/>
      <c r="I61" s="26"/>
      <c r="J61" s="22"/>
    </row>
    <row r="62" spans="1:10" s="10" customFormat="1" ht="15">
      <c r="A62" s="40" t="s">
        <v>162</v>
      </c>
      <c r="C62" s="27"/>
      <c r="E62" s="121">
        <v>1419</v>
      </c>
      <c r="F62" s="81"/>
      <c r="G62" s="138">
        <v>1239</v>
      </c>
      <c r="H62" s="22"/>
      <c r="I62" s="26"/>
      <c r="J62" s="22"/>
    </row>
    <row r="63" spans="1:10" s="10" customFormat="1" ht="6" customHeight="1">
      <c r="A63" s="40"/>
      <c r="E63" s="122"/>
      <c r="F63" s="81"/>
      <c r="G63" s="139"/>
      <c r="H63" s="22"/>
      <c r="I63" s="26"/>
      <c r="J63" s="22"/>
    </row>
    <row r="64" spans="1:10" s="10" customFormat="1" ht="6" customHeight="1">
      <c r="A64" s="40"/>
      <c r="E64" s="121"/>
      <c r="F64" s="81"/>
      <c r="G64" s="138"/>
      <c r="H64" s="22"/>
      <c r="I64" s="26"/>
      <c r="J64" s="22"/>
    </row>
    <row r="65" spans="1:10" s="10" customFormat="1" ht="15">
      <c r="A65" s="40" t="s">
        <v>149</v>
      </c>
      <c r="E65" s="113">
        <f>SUM(E56:E63)</f>
        <v>-38</v>
      </c>
      <c r="F65" s="81"/>
      <c r="G65" s="137">
        <f>SUM(G56:G63)</f>
        <v>11904</v>
      </c>
      <c r="H65" s="22"/>
      <c r="I65" s="22"/>
      <c r="J65" s="22"/>
    </row>
    <row r="66" spans="1:10" s="10" customFormat="1" ht="7.5" customHeight="1">
      <c r="A66" s="40"/>
      <c r="B66" s="40"/>
      <c r="E66" s="122"/>
      <c r="F66" s="81"/>
      <c r="G66" s="139"/>
      <c r="H66" s="22"/>
      <c r="I66" s="22"/>
      <c r="J66" s="22"/>
    </row>
    <row r="67" spans="1:10" s="10" customFormat="1" ht="4.5" customHeight="1">
      <c r="A67" s="40"/>
      <c r="B67" s="40"/>
      <c r="E67" s="121"/>
      <c r="F67" s="81"/>
      <c r="G67" s="138"/>
      <c r="H67" s="22"/>
      <c r="I67" s="22"/>
      <c r="J67" s="22"/>
    </row>
    <row r="68" spans="1:10" s="10" customFormat="1" ht="15">
      <c r="A68" s="37" t="s">
        <v>109</v>
      </c>
      <c r="B68" s="40"/>
      <c r="E68" s="121">
        <f>E40+E51+E65</f>
        <v>-835</v>
      </c>
      <c r="F68" s="81">
        <f>F40+F51+F65</f>
        <v>0</v>
      </c>
      <c r="G68" s="138">
        <f>G40+G51+G65</f>
        <v>866</v>
      </c>
      <c r="H68" s="22"/>
      <c r="I68" s="22"/>
      <c r="J68" s="22"/>
    </row>
    <row r="69" spans="1:10" s="10" customFormat="1" ht="15">
      <c r="A69" s="37" t="s">
        <v>110</v>
      </c>
      <c r="B69" s="40"/>
      <c r="E69" s="121">
        <v>-4</v>
      </c>
      <c r="F69" s="81"/>
      <c r="G69" s="138">
        <v>-5</v>
      </c>
      <c r="H69" s="22"/>
      <c r="I69" s="22"/>
      <c r="J69" s="22"/>
    </row>
    <row r="70" spans="1:10" s="10" customFormat="1" ht="15">
      <c r="A70" s="38" t="s">
        <v>122</v>
      </c>
      <c r="B70" s="40"/>
      <c r="E70" s="121">
        <v>-48207</v>
      </c>
      <c r="F70" s="81"/>
      <c r="G70" s="138">
        <v>-76928</v>
      </c>
      <c r="H70" s="22"/>
      <c r="I70" s="22"/>
      <c r="J70" s="22"/>
    </row>
    <row r="71" spans="1:10" s="10" customFormat="1" ht="6.75" customHeight="1">
      <c r="A71" s="38"/>
      <c r="B71" s="37"/>
      <c r="E71" s="122"/>
      <c r="F71" s="81"/>
      <c r="G71" s="139"/>
      <c r="H71" s="22"/>
      <c r="I71" s="26"/>
      <c r="J71" s="22"/>
    </row>
    <row r="72" spans="1:10" s="10" customFormat="1" ht="6" customHeight="1">
      <c r="A72" s="38" t="s">
        <v>44</v>
      </c>
      <c r="B72" s="40" t="s">
        <v>44</v>
      </c>
      <c r="E72" s="121"/>
      <c r="F72" s="81"/>
      <c r="G72" s="138"/>
      <c r="H72" s="22"/>
      <c r="I72" s="26"/>
      <c r="J72" s="22"/>
    </row>
    <row r="73" spans="1:10" s="10" customFormat="1" ht="15">
      <c r="A73" s="38" t="s">
        <v>123</v>
      </c>
      <c r="B73" s="37"/>
      <c r="E73" s="121">
        <f>SUM(E68:E70)</f>
        <v>-49046</v>
      </c>
      <c r="F73" s="81"/>
      <c r="G73" s="138">
        <f>SUM(G68:G70)</f>
        <v>-76067</v>
      </c>
      <c r="H73" s="22"/>
      <c r="I73" s="26"/>
      <c r="J73" s="22"/>
    </row>
    <row r="74" spans="1:10" s="10" customFormat="1" ht="6.75" customHeight="1" thickBot="1">
      <c r="A74" s="40"/>
      <c r="E74" s="124"/>
      <c r="F74" s="81"/>
      <c r="G74" s="141"/>
      <c r="H74" s="22"/>
      <c r="I74" s="26"/>
      <c r="J74" s="22"/>
    </row>
    <row r="75" spans="1:10" s="10" customFormat="1" ht="6" customHeight="1">
      <c r="A75" s="40"/>
      <c r="E75" s="121"/>
      <c r="F75" s="81"/>
      <c r="G75" s="138"/>
      <c r="H75" s="22"/>
      <c r="I75" s="26"/>
      <c r="J75" s="22"/>
    </row>
    <row r="76" spans="1:10" s="10" customFormat="1" ht="15">
      <c r="A76" s="40" t="s">
        <v>96</v>
      </c>
      <c r="E76" s="121"/>
      <c r="F76" s="81"/>
      <c r="G76" s="138"/>
      <c r="H76" s="22"/>
      <c r="I76" s="26"/>
      <c r="J76" s="22"/>
    </row>
    <row r="77" spans="1:7" s="10" customFormat="1" ht="7.5" customHeight="1">
      <c r="A77" s="40"/>
      <c r="E77" s="125"/>
      <c r="F77" s="73"/>
      <c r="G77" s="142"/>
    </row>
    <row r="78" spans="1:14" s="10" customFormat="1" ht="15">
      <c r="A78" s="40"/>
      <c r="B78" s="10" t="s">
        <v>6</v>
      </c>
      <c r="E78" s="126">
        <f>1293+247</f>
        <v>1540</v>
      </c>
      <c r="F78" s="75"/>
      <c r="G78" s="143">
        <v>3684</v>
      </c>
      <c r="I78" s="11"/>
      <c r="J78" s="11"/>
      <c r="N78" s="64">
        <f>+E78-'BS'!E39-'BS'!E40</f>
        <v>0</v>
      </c>
    </row>
    <row r="79" spans="2:14" s="10" customFormat="1" ht="15.75" customHeight="1">
      <c r="B79" s="28" t="s">
        <v>97</v>
      </c>
      <c r="C79" s="28"/>
      <c r="D79" s="28"/>
      <c r="E79" s="126">
        <v>27183</v>
      </c>
      <c r="F79" s="45"/>
      <c r="G79" s="143">
        <v>51908</v>
      </c>
      <c r="H79" s="41"/>
      <c r="I79" s="41"/>
      <c r="J79" s="41"/>
      <c r="N79" s="64">
        <f>+E79-'BS'!E38</f>
        <v>0</v>
      </c>
    </row>
    <row r="80" spans="2:14" s="10" customFormat="1" ht="15">
      <c r="B80" s="42" t="s">
        <v>70</v>
      </c>
      <c r="C80" s="42"/>
      <c r="D80" s="42"/>
      <c r="E80" s="127">
        <v>-50586</v>
      </c>
      <c r="F80" s="44"/>
      <c r="G80" s="144">
        <v>-79751</v>
      </c>
      <c r="H80" s="42"/>
      <c r="I80" s="43"/>
      <c r="J80" s="42"/>
      <c r="N80" s="64">
        <f>+E80+'BS'!E50</f>
        <v>30583</v>
      </c>
    </row>
    <row r="81" spans="2:10" s="10" customFormat="1" ht="5.25" customHeight="1">
      <c r="B81" s="42"/>
      <c r="C81" s="42"/>
      <c r="D81" s="42"/>
      <c r="E81" s="128"/>
      <c r="F81" s="44"/>
      <c r="G81" s="145"/>
      <c r="H81" s="42"/>
      <c r="I81" s="43"/>
      <c r="J81" s="42"/>
    </row>
    <row r="82" spans="2:10" s="10" customFormat="1" ht="6" customHeight="1">
      <c r="B82" s="42"/>
      <c r="C82" s="42"/>
      <c r="D82" s="42"/>
      <c r="E82" s="127"/>
      <c r="F82" s="44"/>
      <c r="G82" s="144"/>
      <c r="H82" s="42"/>
      <c r="I82" s="43"/>
      <c r="J82" s="42"/>
    </row>
    <row r="83" spans="2:12" s="10" customFormat="1" ht="15">
      <c r="B83" s="42"/>
      <c r="C83" s="42"/>
      <c r="D83" s="42"/>
      <c r="E83" s="127">
        <f>SUM(E78:E80)</f>
        <v>-21863</v>
      </c>
      <c r="F83" s="44"/>
      <c r="G83" s="144">
        <f>SUM(G78:G80)</f>
        <v>-24159</v>
      </c>
      <c r="H83" s="42"/>
      <c r="I83" s="43"/>
      <c r="J83" s="42"/>
      <c r="L83" s="64" t="e">
        <f>#REF!-#REF!</f>
        <v>#REF!</v>
      </c>
    </row>
    <row r="84" spans="2:12" s="10" customFormat="1" ht="15">
      <c r="B84" s="42" t="s">
        <v>98</v>
      </c>
      <c r="C84" s="42"/>
      <c r="D84" s="42"/>
      <c r="E84" s="94">
        <v>-27183</v>
      </c>
      <c r="F84" s="21"/>
      <c r="G84" s="146">
        <v>-51908</v>
      </c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6"/>
      <c r="F85" s="21"/>
      <c r="G85" s="147"/>
      <c r="H85" s="42"/>
      <c r="I85" s="43"/>
      <c r="J85" s="42"/>
      <c r="L85" s="64"/>
    </row>
    <row r="86" spans="2:12" s="10" customFormat="1" ht="6" customHeight="1">
      <c r="B86" s="42"/>
      <c r="C86" s="42"/>
      <c r="D86" s="42"/>
      <c r="E86" s="94"/>
      <c r="F86" s="21"/>
      <c r="G86" s="146"/>
      <c r="H86" s="42"/>
      <c r="I86" s="43"/>
      <c r="J86" s="42"/>
      <c r="L86" s="64"/>
    </row>
    <row r="87" spans="2:12" s="10" customFormat="1" ht="15">
      <c r="B87" s="42"/>
      <c r="C87" s="42"/>
      <c r="D87" s="42"/>
      <c r="E87" s="127">
        <f>SUM(E83:E84)</f>
        <v>-49046</v>
      </c>
      <c r="F87" s="44"/>
      <c r="G87" s="144">
        <f>SUM(G83:G84)</f>
        <v>-76067</v>
      </c>
      <c r="H87" s="42"/>
      <c r="I87" s="43"/>
      <c r="J87" s="42"/>
      <c r="L87" s="64"/>
    </row>
    <row r="88" spans="2:10" s="10" customFormat="1" ht="6" customHeight="1" thickBot="1">
      <c r="B88" s="42"/>
      <c r="C88" s="42"/>
      <c r="D88" s="42"/>
      <c r="E88" s="129"/>
      <c r="F88" s="44"/>
      <c r="G88" s="148"/>
      <c r="H88" s="42"/>
      <c r="I88" s="43"/>
      <c r="J88" s="42"/>
    </row>
    <row r="89" spans="1:10" s="10" customFormat="1" ht="6.75" customHeight="1">
      <c r="A89" s="1"/>
      <c r="B89" s="1"/>
      <c r="C89" s="2"/>
      <c r="D89" s="2"/>
      <c r="E89" s="118"/>
      <c r="F89" s="75"/>
      <c r="G89" s="132"/>
      <c r="H89" s="3"/>
      <c r="I89" s="3"/>
      <c r="J89" s="3"/>
    </row>
    <row r="90" spans="1:14" s="10" customFormat="1" ht="33.75" customHeight="1">
      <c r="A90" s="178" t="s">
        <v>141</v>
      </c>
      <c r="B90" s="178"/>
      <c r="C90" s="178"/>
      <c r="D90" s="178"/>
      <c r="E90" s="178"/>
      <c r="F90" s="178"/>
      <c r="G90" s="178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28"/>
      <c r="G91" s="28"/>
      <c r="H91" s="66"/>
      <c r="I91" s="66"/>
      <c r="J91" s="66"/>
      <c r="K91" s="66"/>
      <c r="L91" s="66"/>
      <c r="M91" s="66"/>
      <c r="N91" s="66"/>
    </row>
    <row r="92" spans="1:14" s="10" customFormat="1" ht="7.5" customHeight="1">
      <c r="A92" s="28"/>
      <c r="B92" s="28"/>
      <c r="C92" s="28"/>
      <c r="D92" s="28"/>
      <c r="E92" s="28"/>
      <c r="F92" s="41"/>
      <c r="G92" s="28"/>
      <c r="H92" s="66"/>
      <c r="I92" s="66"/>
      <c r="J92" s="66"/>
      <c r="K92" s="66"/>
      <c r="L92" s="66"/>
      <c r="M92" s="66"/>
      <c r="N92" s="66"/>
    </row>
    <row r="93" spans="1:7" s="10" customFormat="1" ht="15">
      <c r="A93" s="10" t="str">
        <f>+'BS'!A93</f>
        <v>The notes set out on pages 5 to 12 form an integral part of the interim financial report.</v>
      </c>
      <c r="E93" s="73"/>
      <c r="F93" s="73"/>
      <c r="G93" s="73"/>
    </row>
    <row r="94" spans="1:11" s="10" customFormat="1" ht="9" customHeight="1">
      <c r="A94" s="48"/>
      <c r="B94" s="48"/>
      <c r="C94" s="48"/>
      <c r="D94" s="48"/>
      <c r="E94" s="74"/>
      <c r="F94" s="74"/>
      <c r="G94" s="74"/>
      <c r="K94" s="48"/>
    </row>
    <row r="95" spans="1:10" s="10" customFormat="1" ht="15">
      <c r="A95" s="47" t="str">
        <f>+'IS'!A74</f>
        <v>PCB Financial Report For Second Quarter Ended 30.06.2008</v>
      </c>
      <c r="B95" s="20"/>
      <c r="C95" s="20"/>
      <c r="D95" s="20"/>
      <c r="E95" s="68" t="s">
        <v>44</v>
      </c>
      <c r="F95" s="69"/>
      <c r="G95" s="46" t="s">
        <v>148</v>
      </c>
      <c r="H95" s="20"/>
      <c r="I95" s="20"/>
      <c r="J95" s="20"/>
    </row>
    <row r="96" spans="5:7" s="10" customFormat="1" ht="15">
      <c r="E96" s="73"/>
      <c r="F96" s="73"/>
      <c r="G96" s="73"/>
    </row>
    <row r="97" spans="5:10" s="10" customFormat="1" ht="15">
      <c r="E97" s="8"/>
      <c r="F97" s="8"/>
      <c r="G97" s="8"/>
      <c r="H97" s="9"/>
      <c r="I97" s="11"/>
      <c r="J97" s="8"/>
    </row>
    <row r="98" spans="5:10" s="10" customFormat="1" ht="15">
      <c r="E98" s="75"/>
      <c r="F98" s="75"/>
      <c r="G98" s="75"/>
      <c r="I98" s="13"/>
      <c r="J98" s="11"/>
    </row>
    <row r="99" spans="5:10" s="10" customFormat="1" ht="15">
      <c r="E99" s="75"/>
      <c r="F99" s="75"/>
      <c r="G99" s="75"/>
      <c r="I99" s="14"/>
      <c r="J99" s="11"/>
    </row>
    <row r="100" spans="5:10" s="10" customFormat="1" ht="15">
      <c r="E100" s="75"/>
      <c r="F100" s="75"/>
      <c r="G100" s="75"/>
      <c r="I100" s="11"/>
      <c r="J100" s="11"/>
    </row>
    <row r="101" spans="1:10" s="10" customFormat="1" ht="15">
      <c r="A101" s="12"/>
      <c r="B101" s="12"/>
      <c r="E101" s="75"/>
      <c r="F101" s="75"/>
      <c r="G101" s="75"/>
      <c r="I101" s="13"/>
      <c r="J101" s="11"/>
    </row>
    <row r="102" spans="1:10" s="10" customFormat="1" ht="15">
      <c r="A102" s="12"/>
      <c r="B102" s="12"/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11"/>
      <c r="J105" s="11"/>
    </row>
    <row r="106" spans="5:10" s="10" customFormat="1" ht="15">
      <c r="E106" s="75"/>
      <c r="F106" s="75"/>
      <c r="G106" s="75"/>
      <c r="I106" s="3"/>
      <c r="J106" s="11"/>
    </row>
    <row r="107" spans="5:10" s="10" customFormat="1" ht="15">
      <c r="E107" s="75"/>
      <c r="F107" s="75"/>
      <c r="G107" s="75"/>
      <c r="I107" s="11"/>
      <c r="J107" s="11"/>
    </row>
    <row r="108" spans="5:10" s="10" customFormat="1" ht="15">
      <c r="E108" s="75"/>
      <c r="F108" s="75"/>
      <c r="G108" s="75"/>
      <c r="I108" s="5"/>
      <c r="J108" s="11"/>
    </row>
    <row r="109" spans="5:10" s="10" customFormat="1" ht="15"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1:10" s="10" customFormat="1" ht="15">
      <c r="A111" s="12"/>
      <c r="B111" s="12"/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6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7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7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  <row r="203" spans="5:10" s="10" customFormat="1" ht="15">
      <c r="E203" s="75"/>
      <c r="F203" s="75"/>
      <c r="G203" s="75"/>
      <c r="I203" s="3"/>
      <c r="J203" s="11"/>
    </row>
  </sheetData>
  <mergeCells count="6">
    <mergeCell ref="A7:G7"/>
    <mergeCell ref="A90:G90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djcdk7qc3x2rdcm32rf7xh7vm</cp:lastModifiedBy>
  <cp:lastPrinted>2008-08-20T06:55:10Z</cp:lastPrinted>
  <dcterms:created xsi:type="dcterms:W3CDTF">2000-06-16T03:40:39Z</dcterms:created>
  <dcterms:modified xsi:type="dcterms:W3CDTF">2008-08-27T13:11:46Z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